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733630\Desktop\"/>
    </mc:Choice>
  </mc:AlternateContent>
  <bookViews>
    <workbookView xWindow="0" yWindow="0" windowWidth="20490" windowHeight="7770" tabRatio="699"/>
  </bookViews>
  <sheets>
    <sheet name="②学校情報" sheetId="11" r:id="rId1"/>
    <sheet name="③ｴﾝﾄﾘｰ情報" sheetId="1" r:id="rId2"/>
    <sheet name="④県大会状況調査" sheetId="7" r:id="rId3"/>
    <sheet name="⑤審査員推薦" sheetId="10" r:id="rId4"/>
    <sheet name="⑥運営委員会" sheetId="8" r:id="rId5"/>
    <sheet name="⑦指導者協議会" sheetId="12" r:id="rId6"/>
    <sheet name="⑧生徒引率以外の参加者（視察他）" sheetId="13" r:id="rId7"/>
  </sheets>
  <definedNames>
    <definedName name="_Fill" localSheetId="6" hidden="1">#REF!</definedName>
    <definedName name="_Fill" hidden="1">#REF!</definedName>
    <definedName name="_Key1" localSheetId="6" hidden="1">#REF!</definedName>
    <definedName name="_Key1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ort" localSheetId="6" hidden="1">#REF!</definedName>
    <definedName name="_Sort" hidden="1">#REF!</definedName>
    <definedName name="_xlnm.Print_Area" localSheetId="0">②学校情報!$B$2:$M$26</definedName>
    <definedName name="_xlnm.Print_Area" localSheetId="1">③ｴﾝﾄﾘｰ情報!$B$1:$T$40</definedName>
    <definedName name="_xlnm.Print_Area" localSheetId="2">④県大会状況調査!$B$2:$K$11</definedName>
    <definedName name="_xlnm.Print_Area" localSheetId="3">⑤審査員推薦!$B$2:$F$43</definedName>
    <definedName name="_xlnm.Print_Area" localSheetId="4">⑥運営委員会!$B$2:$F$19</definedName>
    <definedName name="_xlnm.Print_Area" localSheetId="5">⑦指導者協議会!$A$1:$E$24</definedName>
    <definedName name="_xlnm.Print_Area" localSheetId="6">'⑧生徒引率以外の参加者（視察他）'!$A$1:$E$24</definedName>
  </definedNames>
  <calcPr calcId="152511"/>
</workbook>
</file>

<file path=xl/calcChain.xml><?xml version="1.0" encoding="utf-8"?>
<calcChain xmlns="http://schemas.openxmlformats.org/spreadsheetml/2006/main">
  <c r="B19" i="8" l="1"/>
  <c r="B18" i="8"/>
  <c r="B17" i="8"/>
  <c r="B16" i="8"/>
  <c r="B15" i="8"/>
  <c r="B24" i="13" l="1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5" i="11" l="1"/>
  <c r="C34" i="10" l="1"/>
  <c r="F25" i="10"/>
  <c r="C25" i="10"/>
  <c r="F24" i="10"/>
  <c r="C24" i="10"/>
  <c r="F23" i="10"/>
  <c r="C23" i="10"/>
  <c r="F22" i="10"/>
  <c r="C22" i="10"/>
  <c r="F21" i="10"/>
  <c r="C21" i="10"/>
  <c r="D7" i="11" l="1"/>
  <c r="D8" i="11"/>
  <c r="D9" i="11"/>
  <c r="D10" i="11"/>
  <c r="D11" i="11"/>
  <c r="D12" i="11"/>
  <c r="D13" i="11"/>
  <c r="D14" i="11"/>
  <c r="D15" i="11"/>
  <c r="D16" i="11"/>
  <c r="L7" i="1" s="1"/>
  <c r="D17" i="11"/>
  <c r="D18" i="11"/>
  <c r="D19" i="11"/>
  <c r="D20" i="11"/>
  <c r="D21" i="11"/>
  <c r="K7" i="1"/>
  <c r="K8" i="1"/>
  <c r="K9" i="1"/>
  <c r="K10" i="1"/>
  <c r="K11" i="1"/>
  <c r="K12" i="1"/>
  <c r="K13" i="1"/>
  <c r="K14" i="1"/>
  <c r="K19" i="1"/>
  <c r="K20" i="1"/>
  <c r="K21" i="1"/>
  <c r="K22" i="1"/>
  <c r="K23" i="1"/>
  <c r="K24" i="1"/>
  <c r="K25" i="1"/>
  <c r="K26" i="1"/>
  <c r="K31" i="1"/>
  <c r="K32" i="1"/>
  <c r="K33" i="1"/>
  <c r="K34" i="1"/>
  <c r="K36" i="1"/>
  <c r="K37" i="1"/>
  <c r="K38" i="1"/>
  <c r="K39" i="1"/>
  <c r="D24" i="11"/>
  <c r="D26" i="11"/>
  <c r="D23" i="11"/>
  <c r="N7" i="1" s="1"/>
  <c r="D25" i="11"/>
  <c r="D22" i="11"/>
  <c r="L8" i="1" l="1"/>
  <c r="C9" i="10"/>
  <c r="T20" i="1"/>
  <c r="L12" i="1"/>
  <c r="C11" i="10"/>
  <c r="C35" i="10"/>
  <c r="P37" i="1"/>
  <c r="O34" i="1"/>
  <c r="P7" i="1"/>
  <c r="F38" i="10"/>
  <c r="F34" i="10"/>
  <c r="N38" i="1"/>
  <c r="L37" i="1"/>
  <c r="T24" i="1"/>
  <c r="R23" i="1"/>
  <c r="P22" i="1"/>
  <c r="N21" i="1"/>
  <c r="L20" i="1"/>
  <c r="T12" i="1"/>
  <c r="R11" i="1"/>
  <c r="P10" i="1"/>
  <c r="O7" i="1"/>
  <c r="T7" i="1"/>
  <c r="C10" i="10"/>
  <c r="C37" i="10"/>
  <c r="F11" i="10"/>
  <c r="L39" i="1"/>
  <c r="T26" i="1"/>
  <c r="R25" i="1"/>
  <c r="P24" i="1"/>
  <c r="N23" i="1"/>
  <c r="L22" i="1"/>
  <c r="T14" i="1"/>
  <c r="R13" i="1"/>
  <c r="P12" i="1"/>
  <c r="N11" i="1"/>
  <c r="L10" i="1"/>
  <c r="Q7" i="1"/>
  <c r="F36" i="10"/>
  <c r="T37" i="1"/>
  <c r="N25" i="1"/>
  <c r="R19" i="1"/>
  <c r="P14" i="1"/>
  <c r="N8" i="1"/>
  <c r="F10" i="10"/>
  <c r="S34" i="1"/>
  <c r="P26" i="1"/>
  <c r="L24" i="1"/>
  <c r="N13" i="1"/>
  <c r="O8" i="1"/>
  <c r="R38" i="1"/>
  <c r="T31" i="1"/>
  <c r="L26" i="1"/>
  <c r="T22" i="1"/>
  <c r="R21" i="1"/>
  <c r="P20" i="1"/>
  <c r="N19" i="1"/>
  <c r="L14" i="1"/>
  <c r="T10" i="1"/>
  <c r="R9" i="1"/>
  <c r="P9" i="1"/>
  <c r="M11" i="1"/>
  <c r="S12" i="1"/>
  <c r="Q13" i="1"/>
  <c r="S14" i="1"/>
  <c r="Q19" i="1"/>
  <c r="S20" i="1"/>
  <c r="Q21" i="1"/>
  <c r="S22" i="1"/>
  <c r="Q23" i="1"/>
  <c r="M25" i="1"/>
  <c r="S26" i="1"/>
  <c r="R32" i="1"/>
  <c r="N34" i="1"/>
  <c r="O37" i="1"/>
  <c r="M38" i="1"/>
  <c r="T8" i="1"/>
  <c r="O10" i="1"/>
  <c r="S10" i="1"/>
  <c r="Q11" i="1"/>
  <c r="O12" i="1"/>
  <c r="M13" i="1"/>
  <c r="O14" i="1"/>
  <c r="M19" i="1"/>
  <c r="O20" i="1"/>
  <c r="M21" i="1"/>
  <c r="O22" i="1"/>
  <c r="M23" i="1"/>
  <c r="O24" i="1"/>
  <c r="S24" i="1"/>
  <c r="Q25" i="1"/>
  <c r="O26" i="1"/>
  <c r="P31" i="1"/>
  <c r="T33" i="1"/>
  <c r="R34" i="1"/>
  <c r="S37" i="1"/>
  <c r="Q38" i="1"/>
  <c r="R8" i="1"/>
  <c r="S8" i="1"/>
  <c r="C12" i="10"/>
  <c r="C38" i="10"/>
  <c r="C36" i="10"/>
  <c r="F9" i="10"/>
  <c r="T39" i="1"/>
  <c r="T38" i="1"/>
  <c r="P38" i="1"/>
  <c r="L38" i="1"/>
  <c r="R37" i="1"/>
  <c r="N37" i="1"/>
  <c r="R36" i="1"/>
  <c r="Q34" i="1"/>
  <c r="M34" i="1"/>
  <c r="P33" i="1"/>
  <c r="N32" i="1"/>
  <c r="L31" i="1"/>
  <c r="R26" i="1"/>
  <c r="N26" i="1"/>
  <c r="T25" i="1"/>
  <c r="P25" i="1"/>
  <c r="L25" i="1"/>
  <c r="R24" i="1"/>
  <c r="N24" i="1"/>
  <c r="T23" i="1"/>
  <c r="P23" i="1"/>
  <c r="L23" i="1"/>
  <c r="R22" i="1"/>
  <c r="N22" i="1"/>
  <c r="T21" i="1"/>
  <c r="P21" i="1"/>
  <c r="L21" i="1"/>
  <c r="R20" i="1"/>
  <c r="N20" i="1"/>
  <c r="T19" i="1"/>
  <c r="P19" i="1"/>
  <c r="L19" i="1"/>
  <c r="R14" i="1"/>
  <c r="N14" i="1"/>
  <c r="T13" i="1"/>
  <c r="P13" i="1"/>
  <c r="L13" i="1"/>
  <c r="R12" i="1"/>
  <c r="N12" i="1"/>
  <c r="T11" i="1"/>
  <c r="P11" i="1"/>
  <c r="L11" i="1"/>
  <c r="R10" i="1"/>
  <c r="N10" i="1"/>
  <c r="T9" i="1"/>
  <c r="N9" i="1"/>
  <c r="Q8" i="1"/>
  <c r="R7" i="1"/>
  <c r="O31" i="1"/>
  <c r="O33" i="1"/>
  <c r="M7" i="1"/>
  <c r="C8" i="10"/>
  <c r="F37" i="10"/>
  <c r="F35" i="10"/>
  <c r="F12" i="10"/>
  <c r="F8" i="10"/>
  <c r="P39" i="1"/>
  <c r="S38" i="1"/>
  <c r="O38" i="1"/>
  <c r="Q37" i="1"/>
  <c r="M37" i="1"/>
  <c r="N36" i="1"/>
  <c r="T34" i="1"/>
  <c r="P34" i="1"/>
  <c r="L34" i="1"/>
  <c r="L33" i="1"/>
  <c r="Q26" i="1"/>
  <c r="M26" i="1"/>
  <c r="S25" i="1"/>
  <c r="O25" i="1"/>
  <c r="Q24" i="1"/>
  <c r="M24" i="1"/>
  <c r="S23" i="1"/>
  <c r="O23" i="1"/>
  <c r="Q22" i="1"/>
  <c r="M22" i="1"/>
  <c r="S21" i="1"/>
  <c r="O21" i="1"/>
  <c r="Q20" i="1"/>
  <c r="M20" i="1"/>
  <c r="S19" i="1"/>
  <c r="O19" i="1"/>
  <c r="Q14" i="1"/>
  <c r="M14" i="1"/>
  <c r="S13" i="1"/>
  <c r="O13" i="1"/>
  <c r="Q12" i="1"/>
  <c r="M12" i="1"/>
  <c r="S11" i="1"/>
  <c r="O11" i="1"/>
  <c r="Q10" i="1"/>
  <c r="M10" i="1"/>
  <c r="S9" i="1"/>
  <c r="M9" i="1"/>
  <c r="M8" i="1"/>
  <c r="O9" i="1"/>
  <c r="R39" i="1"/>
  <c r="N39" i="1"/>
  <c r="T36" i="1"/>
  <c r="P36" i="1"/>
  <c r="L36" i="1"/>
  <c r="R33" i="1"/>
  <c r="N33" i="1"/>
  <c r="T32" i="1"/>
  <c r="P32" i="1"/>
  <c r="L32" i="1"/>
  <c r="R31" i="1"/>
  <c r="N31" i="1"/>
  <c r="Q39" i="1"/>
  <c r="M39" i="1"/>
  <c r="S36" i="1"/>
  <c r="O36" i="1"/>
  <c r="Q33" i="1"/>
  <c r="M33" i="1"/>
  <c r="S32" i="1"/>
  <c r="O32" i="1"/>
  <c r="Q31" i="1"/>
  <c r="M31" i="1"/>
  <c r="Q9" i="1"/>
  <c r="L9" i="1"/>
  <c r="P8" i="1"/>
  <c r="S7" i="1"/>
  <c r="S39" i="1"/>
  <c r="O39" i="1"/>
  <c r="Q36" i="1"/>
  <c r="M36" i="1"/>
  <c r="S33" i="1"/>
  <c r="Q32" i="1"/>
  <c r="M32" i="1"/>
  <c r="S31" i="1"/>
</calcChain>
</file>

<file path=xl/comments1.xml><?xml version="1.0" encoding="utf-8"?>
<comments xmlns="http://schemas.openxmlformats.org/spreadsheetml/2006/main">
  <authors>
    <author>t-kenji</author>
  </authors>
  <commentList>
    <comment ref="D7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8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9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0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1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2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3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4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5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6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7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8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19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20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21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22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23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24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25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  <comment ref="D26" authorId="0" shapeId="0">
      <text>
        <r>
          <rPr>
            <sz val="10"/>
            <color indexed="81"/>
            <rFont val="ＭＳ Ｐゴシック"/>
            <family val="3"/>
            <charset val="128"/>
          </rPr>
          <t>県名を選ぶと、
自動的に入力されます。</t>
        </r>
      </text>
    </comment>
  </commentList>
</comments>
</file>

<file path=xl/comments2.xml><?xml version="1.0" encoding="utf-8"?>
<comments xmlns="http://schemas.openxmlformats.org/spreadsheetml/2006/main">
  <authors>
    <author>t-kenji</author>
    <author xml:space="preserve"> 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1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2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3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4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9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0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1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2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3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4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左詰・全角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左詰・半角ｶﾀｶﾅ
名字と名前の間は１字空ける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6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１５文字以内
</t>
        </r>
      </text>
    </comment>
    <comment ref="F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枠に入りきれない状態でも、そのままにしておいてください。
</t>
        </r>
      </text>
    </comment>
    <comment ref="J31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１５文字以内
</t>
        </r>
      </text>
    </comment>
    <comment ref="F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枠に入りきれない状態でも、そのままにしておいてください。
</t>
        </r>
      </text>
    </comment>
    <comment ref="J32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１５文字以内
</t>
        </r>
      </text>
    </comment>
    <comment ref="F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枠に入りきれない状態でも、そのままにしておいてください。
</t>
        </r>
      </text>
    </comment>
    <comment ref="J33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１５文字以内
</t>
        </r>
      </text>
    </comment>
    <comment ref="F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枠に入りきれない状態でも、そのままにしておいてください。
</t>
        </r>
      </text>
    </comment>
    <comment ref="J34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3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１５文字以内
</t>
        </r>
      </text>
    </comment>
    <comment ref="F3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枠に入りきれない状態でも、そのままにしておいてください。
</t>
        </r>
      </text>
    </comment>
    <comment ref="J36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１５文字以内
</t>
        </r>
      </text>
    </comment>
    <comment ref="F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枠に入りきれない状態でも、そのままにしておいてください。
</t>
        </r>
      </text>
    </comment>
    <comment ref="J37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3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１５文字以内
</t>
        </r>
      </text>
    </comment>
    <comment ref="F3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枠に入りきれない状態でも、そのままにしておいてください。
</t>
        </r>
      </text>
    </comment>
    <comment ref="J38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  <comment ref="D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半角入力</t>
        </r>
      </text>
    </comment>
    <comment ref="E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１５文字以内
</t>
        </r>
      </text>
    </comment>
    <comment ref="F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枠に入りきれない状態でも、そのままにしておいてください。
</t>
        </r>
      </text>
    </comment>
    <comment ref="J39" authorId="1" shapeId="0">
      <text>
        <r>
          <rPr>
            <sz val="10"/>
            <color indexed="81"/>
            <rFont val="ＭＳ Ｐゴシック"/>
            <family val="3"/>
            <charset val="128"/>
          </rPr>
          <t>「学校情報」で表示された学校番号を半角で入力してください。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I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クリックして、リストから選んでください。</t>
        </r>
      </text>
    </comment>
  </commentList>
</comments>
</file>

<file path=xl/comments4.xml><?xml version="1.0" encoding="utf-8"?>
<comments xmlns="http://schemas.openxmlformats.org/spreadsheetml/2006/main">
  <authors>
    <author>t-kenji</author>
    <author xml:space="preserve"> </author>
  </authors>
  <commentList>
    <comment ref="C7" authorId="0" shapeId="0">
      <text>
        <r>
          <rPr>
            <sz val="11"/>
            <color indexed="81"/>
            <rFont val="ＭＳ Ｐゴシック"/>
            <family val="3"/>
            <charset val="128"/>
          </rPr>
          <t>②学校情報の
　学校番号を入力してください。</t>
        </r>
      </text>
    </comment>
    <comment ref="F7" authorId="0" shapeId="0">
      <text>
        <r>
          <rPr>
            <sz val="11"/>
            <color indexed="81"/>
            <rFont val="ＭＳ Ｐゴシック"/>
            <family val="3"/>
            <charset val="128"/>
          </rPr>
          <t>②学校情報の
　学校番号を入力してください。</t>
        </r>
      </text>
    </comment>
    <comment ref="C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F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C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F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C20" authorId="0" shapeId="0">
      <text>
        <r>
          <rPr>
            <sz val="11"/>
            <color indexed="81"/>
            <rFont val="ＭＳ Ｐゴシック"/>
            <family val="3"/>
            <charset val="128"/>
          </rPr>
          <t>②学校情報の
　学校番号を入力してください。</t>
        </r>
      </text>
    </comment>
    <comment ref="F20" authorId="0" shapeId="0">
      <text>
        <r>
          <rPr>
            <sz val="11"/>
            <color indexed="81"/>
            <rFont val="ＭＳ Ｐゴシック"/>
            <family val="3"/>
            <charset val="128"/>
          </rPr>
          <t>②学校情報の
　学校番号を入力してください。</t>
        </r>
      </text>
    </comment>
    <comment ref="C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F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C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F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C33" authorId="0" shapeId="0">
      <text>
        <r>
          <rPr>
            <sz val="11"/>
            <color indexed="81"/>
            <rFont val="ＭＳ Ｐゴシック"/>
            <family val="3"/>
            <charset val="128"/>
          </rPr>
          <t>②学校情報の
　学校番号を入力してください。</t>
        </r>
      </text>
    </comment>
    <comment ref="F33" authorId="0" shapeId="0">
      <text>
        <r>
          <rPr>
            <sz val="11"/>
            <color indexed="81"/>
            <rFont val="ＭＳ Ｐゴシック"/>
            <family val="3"/>
            <charset val="128"/>
          </rPr>
          <t>②学校情報の
　学校番号を入力してください。</t>
        </r>
      </text>
    </comment>
    <comment ref="C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F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C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  <comment ref="F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任意ですが、ご協力をお願いします。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クリックして、リストから選んでください。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</authors>
  <commentLis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クリックして、リストから選んでください。</t>
        </r>
      </text>
    </comment>
  </commentList>
</comments>
</file>

<file path=xl/sharedStrings.xml><?xml version="1.0" encoding="utf-8"?>
<sst xmlns="http://schemas.openxmlformats.org/spreadsheetml/2006/main" count="293" uniqueCount="146">
  <si>
    <t>審査員推薦書</t>
  </si>
  <si>
    <t>学校名</t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</si>
  <si>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</si>
  <si>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</si>
  <si>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</si>
  <si>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顧問氏名</t>
    <rPh sb="0" eb="2">
      <t>コモン</t>
    </rPh>
    <rPh sb="2" eb="4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</si>
  <si>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</si>
  <si>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</si>
  <si>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学校〒</t>
    <rPh sb="0" eb="2">
      <t>ガッコウ</t>
    </rPh>
    <phoneticPr fontId="1"/>
  </si>
  <si>
    <t>【(準決勝)テレビ→(決勝)ラジオ】</t>
    <rPh sb="2" eb="5">
      <t>ジュンケッショウ</t>
    </rPh>
    <rPh sb="11" eb="13">
      <t>ケッショウ</t>
    </rPh>
    <phoneticPr fontId="1"/>
  </si>
  <si>
    <t>【(準決勝)ラジオ→(決勝)テレビ】</t>
    <rPh sb="2" eb="5">
      <t>ジュンケッショウ</t>
    </rPh>
    <rPh sb="11" eb="13">
      <t>ケッショウ</t>
    </rPh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</si>
  <si>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</si>
  <si>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</si>
  <si>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</si>
  <si>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</si>
  <si>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</si>
  <si>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</si>
  <si>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</si>
  <si>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</si>
  <si>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〒</t>
    <phoneticPr fontId="2"/>
  </si>
  <si>
    <t>県番号</t>
    <rPh sb="0" eb="1">
      <t>ケン</t>
    </rPh>
    <rPh sb="1" eb="3">
      <t>バンゴウ</t>
    </rPh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</si>
  <si>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</si>
  <si>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</si>
  <si>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</si>
  <si>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</si>
  <si>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</si>
  <si>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鹿児島</t>
    <phoneticPr fontId="1"/>
  </si>
  <si>
    <t>市立</t>
    <rPh sb="0" eb="2">
      <t>イチリツ</t>
    </rPh>
    <phoneticPr fontId="1"/>
  </si>
  <si>
    <t>私立</t>
    <rPh sb="0" eb="2">
      <t>シリツ</t>
    </rPh>
    <phoneticPr fontId="1"/>
  </si>
  <si>
    <t>学校番号</t>
    <rPh sb="0" eb="2">
      <t>ガッコウ</t>
    </rPh>
    <rPh sb="2" eb="4">
      <t>バンゴウ</t>
    </rPh>
    <phoneticPr fontId="1"/>
  </si>
  <si>
    <t>自動的に入力されます</t>
    <rPh sb="0" eb="3">
      <t>ジドウテキ</t>
    </rPh>
    <rPh sb="4" eb="6">
      <t>ニュウリョク</t>
    </rPh>
    <phoneticPr fontId="1"/>
  </si>
  <si>
    <t>ラジオ</t>
    <phoneticPr fontId="2"/>
  </si>
  <si>
    <t>部門</t>
    <rPh sb="0" eb="2">
      <t>ブモン</t>
    </rPh>
    <phoneticPr fontId="2"/>
  </si>
  <si>
    <t>EN番号</t>
    <rPh sb="2" eb="4">
      <t>バンゴウ</t>
    </rPh>
    <phoneticPr fontId="2"/>
  </si>
  <si>
    <t>氏名・作品名</t>
    <rPh sb="0" eb="2">
      <t>シメイ</t>
    </rPh>
    <rPh sb="3" eb="5">
      <t>サクヒン</t>
    </rPh>
    <rPh sb="5" eb="6">
      <t>メイ</t>
    </rPh>
    <phoneticPr fontId="2"/>
  </si>
  <si>
    <t>学年</t>
    <rPh sb="0" eb="2">
      <t>ガクネン</t>
    </rPh>
    <phoneticPr fontId="2"/>
  </si>
  <si>
    <t>〒</t>
    <phoneticPr fontId="2"/>
  </si>
  <si>
    <t>学校住所</t>
    <rPh sb="0" eb="2">
      <t>ガッコウ</t>
    </rPh>
    <rPh sb="2" eb="4">
      <t>ジュウショ</t>
    </rPh>
    <phoneticPr fontId="2"/>
  </si>
  <si>
    <t>学校TEL</t>
    <rPh sb="0" eb="2">
      <t>ガッコウ</t>
    </rPh>
    <phoneticPr fontId="2"/>
  </si>
  <si>
    <t>顧問氏名</t>
    <rPh sb="0" eb="2">
      <t>コモン</t>
    </rPh>
    <rPh sb="2" eb="4">
      <t>シメイ</t>
    </rPh>
    <phoneticPr fontId="2"/>
  </si>
  <si>
    <t>アナウンス</t>
    <phoneticPr fontId="2"/>
  </si>
  <si>
    <t>朗読</t>
    <rPh sb="0" eb="2">
      <t>ロウドク</t>
    </rPh>
    <phoneticPr fontId="2"/>
  </si>
  <si>
    <t>テレビ</t>
    <phoneticPr fontId="2"/>
  </si>
  <si>
    <t>（ラジオ・テレビは15字以内）</t>
    <rPh sb="11" eb="12">
      <t>ジ</t>
    </rPh>
    <rPh sb="12" eb="14">
      <t>イナイ</t>
    </rPh>
    <phoneticPr fontId="2"/>
  </si>
  <si>
    <t>(半角入力)</t>
    <rPh sb="1" eb="3">
      <t>ハンカク</t>
    </rPh>
    <rPh sb="3" eb="5">
      <t>ニュウリョク</t>
    </rPh>
    <phoneticPr fontId="2"/>
  </si>
  <si>
    <t>（県名不要）</t>
    <rPh sb="1" eb="3">
      <t>ケンメイ</t>
    </rPh>
    <rPh sb="3" eb="5">
      <t>フヨウ</t>
    </rPh>
    <phoneticPr fontId="2"/>
  </si>
  <si>
    <t>（代表者１名）</t>
    <rPh sb="1" eb="4">
      <t>ダイヒョウシャ</t>
    </rPh>
    <rPh sb="5" eb="6">
      <t>メイ</t>
    </rPh>
    <phoneticPr fontId="2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</si>
  <si>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</si>
  <si>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</si>
  <si>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</si>
  <si>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</si>
  <si>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男女</t>
    <rPh sb="0" eb="2">
      <t>ダンジョ</t>
    </rPh>
    <phoneticPr fontId="1"/>
  </si>
  <si>
    <t>県立</t>
    <rPh sb="0" eb="2">
      <t>ケンリツ</t>
    </rPh>
    <phoneticPr fontId="1"/>
  </si>
  <si>
    <t>県</t>
    <rPh sb="0" eb="1">
      <t>ケン</t>
    </rPh>
    <phoneticPr fontId="1"/>
  </si>
  <si>
    <t>FAX番号</t>
  </si>
  <si>
    <t>顧問携帯</t>
    <rPh sb="0" eb="2">
      <t>コモン</t>
    </rPh>
    <rPh sb="2" eb="4">
      <t>ケイタイ</t>
    </rPh>
    <phoneticPr fontId="2"/>
  </si>
  <si>
    <t>（任意記入）</t>
    <rPh sb="1" eb="3">
      <t>ニンイ</t>
    </rPh>
    <rPh sb="3" eb="5">
      <t>キニュウ</t>
    </rPh>
    <phoneticPr fontId="2"/>
  </si>
  <si>
    <t>氏名のフリガナ</t>
    <rPh sb="0" eb="2">
      <t>シメイ</t>
    </rPh>
    <phoneticPr fontId="1"/>
  </si>
  <si>
    <t>(半角ｶﾀｶﾅ)</t>
    <rPh sb="1" eb="3">
      <t>ハンカク</t>
    </rPh>
    <phoneticPr fontId="1"/>
  </si>
  <si>
    <t>学校名</t>
    <rPh sb="0" eb="3">
      <t>ガッコウメイ</t>
    </rPh>
    <phoneticPr fontId="1"/>
  </si>
  <si>
    <t>例</t>
    <rPh sb="0" eb="1">
      <t>レイ</t>
    </rPh>
    <phoneticPr fontId="1"/>
  </si>
  <si>
    <t>(県市私)立</t>
  </si>
  <si>
    <t>ﾌﾟﾛｸﾞﾗﾑ用</t>
    <rPh sb="7" eb="8">
      <t>ヨウ</t>
    </rPh>
    <phoneticPr fontId="1"/>
  </si>
  <si>
    <t>正式</t>
    <rPh sb="0" eb="2">
      <t>セイシキ</t>
    </rPh>
    <phoneticPr fontId="1"/>
  </si>
  <si>
    <t>県名</t>
    <rPh sb="0" eb="2">
      <t>ケンメイ</t>
    </rPh>
    <phoneticPr fontId="1"/>
  </si>
  <si>
    <t>40福岡</t>
  </si>
  <si>
    <t>47沖縄</t>
  </si>
  <si>
    <t xml:space="preserve"> </t>
    <phoneticPr fontId="1"/>
  </si>
  <si>
    <t>41佐賀</t>
  </si>
  <si>
    <t>県大会実施状況調査</t>
  </si>
  <si>
    <t>備考</t>
    <rPh sb="0" eb="2">
      <t>ビコウ</t>
    </rPh>
    <phoneticPr fontId="1"/>
  </si>
  <si>
    <t>県大会</t>
    <rPh sb="0" eb="3">
      <t>ケンタイカイ</t>
    </rPh>
    <phoneticPr fontId="1"/>
  </si>
  <si>
    <t>地区大会</t>
    <rPh sb="0" eb="2">
      <t>チク</t>
    </rPh>
    <rPh sb="2" eb="4">
      <t>タイカイ</t>
    </rPh>
    <phoneticPr fontId="1"/>
  </si>
  <si>
    <t>アナウンス
(人）</t>
    <rPh sb="7" eb="8">
      <t>ニン</t>
    </rPh>
    <phoneticPr fontId="1"/>
  </si>
  <si>
    <t>朗読
（人）</t>
    <rPh sb="0" eb="2">
      <t>ロウドク</t>
    </rPh>
    <rPh sb="4" eb="5">
      <t>ニン</t>
    </rPh>
    <phoneticPr fontId="1"/>
  </si>
  <si>
    <t>ラジオ番組
（作品）</t>
    <rPh sb="3" eb="5">
      <t>バングミ</t>
    </rPh>
    <rPh sb="7" eb="9">
      <t>サクヒン</t>
    </rPh>
    <phoneticPr fontId="1"/>
  </si>
  <si>
    <t>テレビ番組
（作品）</t>
    <rPh sb="3" eb="5">
      <t>バングミ</t>
    </rPh>
    <rPh sb="7" eb="9">
      <t>サクヒン</t>
    </rPh>
    <phoneticPr fontId="1"/>
  </si>
  <si>
    <t>学校数
(校）</t>
    <rPh sb="0" eb="3">
      <t>ガッコウスウ</t>
    </rPh>
    <rPh sb="5" eb="6">
      <t>コウ</t>
    </rPh>
    <phoneticPr fontId="1"/>
  </si>
  <si>
    <t>参加生徒数
（人）</t>
    <rPh sb="0" eb="2">
      <t>サンカ</t>
    </rPh>
    <rPh sb="2" eb="5">
      <t>セイトスウ</t>
    </rPh>
    <rPh sb="7" eb="8">
      <t>ニン</t>
    </rPh>
    <phoneticPr fontId="1"/>
  </si>
  <si>
    <t>地区大会を実施していない県は、空欄のまま提出してください。</t>
    <rPh sb="0" eb="2">
      <t>チク</t>
    </rPh>
    <rPh sb="2" eb="4">
      <t>タイカイ</t>
    </rPh>
    <rPh sb="5" eb="7">
      <t>ジッシ</t>
    </rPh>
    <rPh sb="12" eb="13">
      <t>ケン</t>
    </rPh>
    <rPh sb="15" eb="17">
      <t>クウラン</t>
    </rPh>
    <rPh sb="20" eb="22">
      <t>テイシュツ</t>
    </rPh>
    <phoneticPr fontId="1"/>
  </si>
  <si>
    <t>42長崎</t>
  </si>
  <si>
    <t>43熊本</t>
  </si>
  <si>
    <t>44大分</t>
  </si>
  <si>
    <t>45宮崎</t>
  </si>
  <si>
    <t>46鹿児島</t>
  </si>
  <si>
    <t xml:space="preserve"> </t>
    <phoneticPr fontId="1"/>
  </si>
  <si>
    <t>運営委員会参加者</t>
    <rPh sb="0" eb="2">
      <t>ウンエイ</t>
    </rPh>
    <rPh sb="2" eb="5">
      <t>イインカイ</t>
    </rPh>
    <rPh sb="5" eb="8">
      <t>サンカシャ</t>
    </rPh>
    <phoneticPr fontId="1"/>
  </si>
  <si>
    <t>勤務校</t>
    <rPh sb="0" eb="3">
      <t>キンムコウ</t>
    </rPh>
    <phoneticPr fontId="1"/>
  </si>
  <si>
    <t>氏　名</t>
    <rPh sb="0" eb="1">
      <t>シ</t>
    </rPh>
    <rPh sb="2" eb="3">
      <t>メイ</t>
    </rPh>
    <phoneticPr fontId="1"/>
  </si>
  <si>
    <t>【審議・提案したい事項等】</t>
  </si>
  <si>
    <t xml:space="preserve"> </t>
    <phoneticPr fontId="1"/>
  </si>
  <si>
    <t>　</t>
    <phoneticPr fontId="1"/>
  </si>
  <si>
    <t>専門委員長</t>
    <rPh sb="0" eb="2">
      <t>センモン</t>
    </rPh>
    <rPh sb="2" eb="5">
      <t>イインチョウ</t>
    </rPh>
    <phoneticPr fontId="1"/>
  </si>
  <si>
    <t>専門委員長</t>
    <rPh sb="0" eb="2">
      <t>センモン</t>
    </rPh>
    <rPh sb="2" eb="4">
      <t>イイン</t>
    </rPh>
    <rPh sb="4" eb="5">
      <t>チョウ</t>
    </rPh>
    <phoneticPr fontId="1"/>
  </si>
  <si>
    <t>県立</t>
    <rPh sb="0" eb="2">
      <t>ケンリツ</t>
    </rPh>
    <phoneticPr fontId="16"/>
  </si>
  <si>
    <t>宮崎</t>
    <rPh sb="0" eb="2">
      <t>ミヤザキ</t>
    </rPh>
    <phoneticPr fontId="1"/>
  </si>
  <si>
    <t>【アナウンス部門準決勝審査】</t>
    <rPh sb="6" eb="8">
      <t>ブモン</t>
    </rPh>
    <rPh sb="8" eb="11">
      <t>ジュンケッショウ</t>
    </rPh>
    <rPh sb="11" eb="13">
      <t>シンサ</t>
    </rPh>
    <phoneticPr fontId="1"/>
  </si>
  <si>
    <t>【朗読部門準決勝審査】</t>
    <rPh sb="1" eb="3">
      <t>ロウドク</t>
    </rPh>
    <rPh sb="3" eb="5">
      <t>ブモン</t>
    </rPh>
    <rPh sb="5" eb="8">
      <t>ジュンケッショウ</t>
    </rPh>
    <rPh sb="8" eb="10">
      <t>シンサ</t>
    </rPh>
    <phoneticPr fontId="1"/>
  </si>
  <si>
    <t>①旅費は貴部会又は所属校で負担して下さい。貴部会でご本人と所属校長の内諾をお願い致します。
②アナウンス・朗読部門で決勝審査を行う方は「両部門の準決勝の備考欄に『決勝審査』」と記入してください。
③番組部門では、準決勝と決勝で「テレビ」と「ラジオ」の担当が入れ替わります。</t>
    <rPh sb="63" eb="64">
      <t>オコナ</t>
    </rPh>
    <rPh sb="68" eb="71">
      <t>リョウブモン</t>
    </rPh>
    <rPh sb="72" eb="75">
      <t>ジュンケッショウ</t>
    </rPh>
    <rPh sb="88" eb="90">
      <t>キニュウ</t>
    </rPh>
    <phoneticPr fontId="1"/>
  </si>
  <si>
    <t>沖縄</t>
    <rPh sb="0" eb="2">
      <t>オキナワ</t>
    </rPh>
    <phoneticPr fontId="1"/>
  </si>
  <si>
    <t>視察など引率者以外の参加者名簿</t>
    <rPh sb="0" eb="2">
      <t>シサツ</t>
    </rPh>
    <rPh sb="4" eb="7">
      <t>インソツシャ</t>
    </rPh>
    <rPh sb="7" eb="9">
      <t>イガイ</t>
    </rPh>
    <rPh sb="13" eb="15">
      <t>メイボ</t>
    </rPh>
    <phoneticPr fontId="1"/>
  </si>
  <si>
    <t>勤務先</t>
    <rPh sb="0" eb="3">
      <t>キンムサキ</t>
    </rPh>
    <phoneticPr fontId="1"/>
  </si>
  <si>
    <t>備考（職務など）</t>
    <rPh sb="0" eb="2">
      <t>ビコウ</t>
    </rPh>
    <rPh sb="3" eb="5">
      <t>ショクム</t>
    </rPh>
    <phoneticPr fontId="1"/>
  </si>
  <si>
    <t xml:space="preserve">　参加者はすべて名札を用意します。
　準備のため、該当する職員など参加者の氏名の記入をお願いします。
</t>
    <rPh sb="1" eb="4">
      <t>サンカシャ</t>
    </rPh>
    <rPh sb="8" eb="10">
      <t>ナフダ</t>
    </rPh>
    <rPh sb="11" eb="13">
      <t>ヨウイ</t>
    </rPh>
    <rPh sb="19" eb="21">
      <t>ジュンビ</t>
    </rPh>
    <rPh sb="25" eb="27">
      <t>ガイトウ</t>
    </rPh>
    <rPh sb="29" eb="31">
      <t>ショクイン</t>
    </rPh>
    <rPh sb="40" eb="42">
      <t>キニュウ</t>
    </rPh>
    <phoneticPr fontId="1"/>
  </si>
  <si>
    <t>熊本</t>
    <rPh sb="0" eb="2">
      <t>クマモト</t>
    </rPh>
    <phoneticPr fontId="1"/>
  </si>
  <si>
    <t>松井　義弘</t>
    <rPh sb="0" eb="2">
      <t>マツイ</t>
    </rPh>
    <rPh sb="3" eb="5">
      <t>ヨシヒロ</t>
    </rPh>
    <phoneticPr fontId="1"/>
  </si>
  <si>
    <t>熊本北高等学校</t>
    <rPh sb="0" eb="2">
      <t>クマモト</t>
    </rPh>
    <rPh sb="2" eb="3">
      <t>キタ</t>
    </rPh>
    <rPh sb="3" eb="7">
      <t>コウトウガッコウ</t>
    </rPh>
    <phoneticPr fontId="1"/>
  </si>
  <si>
    <r>
      <t>【アナウンス部門</t>
    </r>
    <r>
      <rPr>
        <b/>
        <sz val="10.5"/>
        <color rgb="FFFF0000"/>
        <rFont val="ＭＳ ゴシック"/>
        <family val="3"/>
        <charset val="128"/>
      </rPr>
      <t>決勝</t>
    </r>
    <r>
      <rPr>
        <sz val="10.5"/>
        <color theme="1"/>
        <rFont val="ＭＳ ゴシック"/>
        <family val="3"/>
        <charset val="128"/>
      </rPr>
      <t>審査】</t>
    </r>
    <rPh sb="6" eb="8">
      <t>ブモン</t>
    </rPh>
    <rPh sb="8" eb="10">
      <t>ケッショウ</t>
    </rPh>
    <rPh sb="10" eb="12">
      <t>シンサ</t>
    </rPh>
    <phoneticPr fontId="1"/>
  </si>
  <si>
    <r>
      <t>【朗読部門</t>
    </r>
    <r>
      <rPr>
        <b/>
        <sz val="10.5"/>
        <color rgb="FFFF0000"/>
        <rFont val="ＭＳ ゴシック"/>
        <family val="3"/>
        <charset val="128"/>
      </rPr>
      <t>決勝</t>
    </r>
    <r>
      <rPr>
        <sz val="10.5"/>
        <color theme="1"/>
        <rFont val="ＭＳ ゴシック"/>
        <family val="3"/>
        <charset val="128"/>
      </rPr>
      <t>審査】</t>
    </r>
    <rPh sb="1" eb="3">
      <t>ロウドク</t>
    </rPh>
    <rPh sb="3" eb="5">
      <t>ブモン</t>
    </rPh>
    <rPh sb="5" eb="7">
      <t>ケッショウ</t>
    </rPh>
    <rPh sb="7" eb="9">
      <t>シンサ</t>
    </rPh>
    <phoneticPr fontId="1"/>
  </si>
  <si>
    <t>朗読
のみ</t>
    <rPh sb="0" eb="2">
      <t>ロウドク</t>
    </rPh>
    <phoneticPr fontId="2"/>
  </si>
  <si>
    <t>熊本北</t>
    <rPh sb="0" eb="3">
      <t>クマモトキタ</t>
    </rPh>
    <phoneticPr fontId="1"/>
  </si>
  <si>
    <t>熊本県立熊本北高等学校</t>
    <rPh sb="0" eb="4">
      <t>クマモトケンリツ</t>
    </rPh>
    <rPh sb="4" eb="7">
      <t>クマモトキタ</t>
    </rPh>
    <rPh sb="7" eb="9">
      <t>コウトウ</t>
    </rPh>
    <rPh sb="9" eb="11">
      <t>ガッコウ</t>
    </rPh>
    <phoneticPr fontId="1"/>
  </si>
  <si>
    <t>861-8082</t>
    <phoneticPr fontId="1"/>
  </si>
  <si>
    <t>熊本市北区兎谷３丁目５－１</t>
    <rPh sb="0" eb="3">
      <t>クマモトシ</t>
    </rPh>
    <rPh sb="3" eb="5">
      <t>キタク</t>
    </rPh>
    <rPh sb="5" eb="7">
      <t>ウサギダニ</t>
    </rPh>
    <rPh sb="8" eb="10">
      <t>チョウメ</t>
    </rPh>
    <phoneticPr fontId="1"/>
  </si>
  <si>
    <t>096-339-9098</t>
    <phoneticPr fontId="1"/>
  </si>
  <si>
    <t>松井　義弘</t>
    <rPh sb="0" eb="2">
      <t>マツイ</t>
    </rPh>
    <rPh sb="3" eb="5">
      <t>ヨシヒロ</t>
    </rPh>
    <phoneticPr fontId="1"/>
  </si>
  <si>
    <t>096-338-1110</t>
    <phoneticPr fontId="1"/>
  </si>
  <si>
    <t>第４回全九州高等学校総合文化祭熊本大会　放送部門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クマモト</t>
    </rPh>
    <rPh sb="17" eb="19">
      <t>タイカイ</t>
    </rPh>
    <rPh sb="20" eb="22">
      <t>ホウソウ</t>
    </rPh>
    <rPh sb="22" eb="24">
      <t>ブモン</t>
    </rPh>
    <phoneticPr fontId="2"/>
  </si>
  <si>
    <t>第４２回九州高校放送コンテスト熊本大会　各県エントリー　一覧表</t>
    <rPh sb="0" eb="1">
      <t>ダイ</t>
    </rPh>
    <rPh sb="3" eb="4">
      <t>カイ</t>
    </rPh>
    <rPh sb="4" eb="6">
      <t>キュウシュウ</t>
    </rPh>
    <rPh sb="6" eb="8">
      <t>コウコウ</t>
    </rPh>
    <rPh sb="8" eb="10">
      <t>ホウソウ</t>
    </rPh>
    <rPh sb="15" eb="17">
      <t>クマモト</t>
    </rPh>
    <rPh sb="17" eb="19">
      <t>タイカイ</t>
    </rPh>
    <rPh sb="20" eb="22">
      <t>カクケン</t>
    </rPh>
    <rPh sb="28" eb="30">
      <t>イチラン</t>
    </rPh>
    <rPh sb="30" eb="31">
      <t>ヒョウ</t>
    </rPh>
    <phoneticPr fontId="2"/>
  </si>
  <si>
    <t>熊本北高校</t>
    <rPh sb="0" eb="3">
      <t>クマモトキタ</t>
    </rPh>
    <rPh sb="3" eb="5">
      <t>コウコウ</t>
    </rPh>
    <phoneticPr fontId="1"/>
  </si>
  <si>
    <t>校内放送指導者協議会</t>
    <phoneticPr fontId="1"/>
  </si>
  <si>
    <t>１．日　時　　令和２年１２月１１日（金）午後３時～午後５時
２．場　所　　市民会館シアーズホーム夢ホール　第３・４会議室</t>
    <rPh sb="7" eb="9">
      <t>レイワ</t>
    </rPh>
    <rPh sb="18" eb="19">
      <t>キン</t>
    </rPh>
    <rPh sb="20" eb="22">
      <t>ゴゴ</t>
    </rPh>
    <rPh sb="23" eb="24">
      <t>ジ</t>
    </rPh>
    <rPh sb="25" eb="27">
      <t>ゴゴ</t>
    </rPh>
    <rPh sb="28" eb="29">
      <t>ジ</t>
    </rPh>
    <rPh sb="37" eb="39">
      <t>シミン</t>
    </rPh>
    <rPh sb="39" eb="41">
      <t>カイカン</t>
    </rPh>
    <rPh sb="48" eb="49">
      <t>ユメ</t>
    </rPh>
    <rPh sb="53" eb="54">
      <t>ダイ</t>
    </rPh>
    <rPh sb="57" eb="60">
      <t>カイギシツ</t>
    </rPh>
    <phoneticPr fontId="1"/>
  </si>
  <si>
    <t>（例）</t>
    <rPh sb="1" eb="2">
      <t>レイ</t>
    </rPh>
    <phoneticPr fontId="1"/>
  </si>
  <si>
    <t>貴県高文連放送専門部での役職名</t>
    <rPh sb="0" eb="2">
      <t>キケン</t>
    </rPh>
    <rPh sb="2" eb="5">
      <t>コウブンレン</t>
    </rPh>
    <rPh sb="5" eb="7">
      <t>ホウソウ</t>
    </rPh>
    <rPh sb="7" eb="10">
      <t>センモンブ</t>
    </rPh>
    <rPh sb="12" eb="14">
      <t>ヤクショク</t>
    </rPh>
    <rPh sb="14" eb="15">
      <t>メイ</t>
    </rPh>
    <phoneticPr fontId="1"/>
  </si>
  <si>
    <t>下記のとおり、運営委員会（開催県・各県代表）を実施しますので、参加者氏名の報告をお願いします。また、審議・提案したい事項等がありましたらご記入ください。</t>
    <rPh sb="13" eb="16">
      <t>カイサイケン</t>
    </rPh>
    <rPh sb="17" eb="19">
      <t>カクケン</t>
    </rPh>
    <rPh sb="19" eb="21">
      <t>ダイヒョウ</t>
    </rPh>
    <rPh sb="23" eb="25">
      <t>ジッシ</t>
    </rPh>
    <rPh sb="34" eb="36">
      <t>シメイ</t>
    </rPh>
    <rPh sb="37" eb="39">
      <t>ホウコク</t>
    </rPh>
    <phoneticPr fontId="1"/>
  </si>
  <si>
    <t>地区大会・県大会の参加総数（人数）は、出場および番組制作に関わった概数を記入してください。</t>
    <phoneticPr fontId="1"/>
  </si>
  <si>
    <t>作品番号</t>
    <rPh sb="0" eb="2">
      <t>サクヒン</t>
    </rPh>
    <rPh sb="2" eb="4">
      <t>バンゴウ</t>
    </rPh>
    <phoneticPr fontId="2"/>
  </si>
  <si>
    <t>ｱﾅ・朗
のみ</t>
    <rPh sb="3" eb="4">
      <t>ロウ</t>
    </rPh>
    <phoneticPr fontId="2"/>
  </si>
  <si>
    <t>熊本北</t>
    <rPh sb="0" eb="3">
      <t>クマモトキタ</t>
    </rPh>
    <phoneticPr fontId="1"/>
  </si>
  <si>
    <t>熊本県立熊本北高等学校</t>
    <rPh sb="0" eb="4">
      <t>クマモトケンリツ</t>
    </rPh>
    <rPh sb="4" eb="7">
      <t>クマモトキタ</t>
    </rPh>
    <rPh sb="7" eb="11">
      <t>コウトウガッコウ</t>
    </rPh>
    <phoneticPr fontId="1"/>
  </si>
  <si>
    <t>861ー8082</t>
    <phoneticPr fontId="1"/>
  </si>
  <si>
    <t>096-339-9098</t>
    <phoneticPr fontId="1"/>
  </si>
  <si>
    <t>096-338-1110</t>
    <phoneticPr fontId="1"/>
  </si>
  <si>
    <t>***-****-****</t>
    <phoneticPr fontId="1"/>
  </si>
  <si>
    <t>***-****-****</t>
    <phoneticPr fontId="1"/>
  </si>
  <si>
    <t>熊本市北区兎谷3丁目5-1</t>
    <rPh sb="0" eb="3">
      <t>クマモトシ</t>
    </rPh>
    <rPh sb="3" eb="5">
      <t>キタク</t>
    </rPh>
    <rPh sb="5" eb="7">
      <t>ウサギダニ</t>
    </rPh>
    <rPh sb="8" eb="10">
      <t>チョウメ</t>
    </rPh>
    <phoneticPr fontId="1"/>
  </si>
  <si>
    <t>。</t>
    <phoneticPr fontId="1"/>
  </si>
  <si>
    <t>※白色のセルのみ入力してください。</t>
    <rPh sb="1" eb="3">
      <t>シロイロ</t>
    </rPh>
    <rPh sb="8" eb="10">
      <t>ニュウリョク</t>
    </rPh>
    <phoneticPr fontId="1"/>
  </si>
  <si>
    <t>今回は開催しません。このシートの入力は不要です。</t>
    <rPh sb="0" eb="2">
      <t>コンカイ</t>
    </rPh>
    <rPh sb="3" eb="5">
      <t>カイサイ</t>
    </rPh>
    <rPh sb="16" eb="18">
      <t>ニュウリョク</t>
    </rPh>
    <rPh sb="19" eb="21">
      <t>フヨウ</t>
    </rPh>
    <phoneticPr fontId="1"/>
  </si>
  <si>
    <t>(代表者１名)</t>
    <rPh sb="1" eb="4">
      <t>ダイヒョウシャ</t>
    </rPh>
    <rPh sb="5" eb="6">
      <t>メイ</t>
    </rPh>
    <phoneticPr fontId="2"/>
  </si>
  <si>
    <t xml:space="preserve">
 九州大会本大会へ参加する学校情報を記入してください。
 「見学だけの学校」・「審査員を派遣するだけの学校」も
 入力してください。
</t>
    <rPh sb="2" eb="4">
      <t>キュウシュウ</t>
    </rPh>
    <rPh sb="4" eb="6">
      <t>タイカイ</t>
    </rPh>
    <rPh sb="6" eb="9">
      <t>ホンタイカイ</t>
    </rPh>
    <rPh sb="10" eb="12">
      <t>サンカ</t>
    </rPh>
    <rPh sb="14" eb="16">
      <t>ガッコウ</t>
    </rPh>
    <rPh sb="16" eb="18">
      <t>ジョウホウ</t>
    </rPh>
    <rPh sb="19" eb="21">
      <t>キニュウ</t>
    </rPh>
    <rPh sb="31" eb="33">
      <t>ケンガク</t>
    </rPh>
    <rPh sb="36" eb="38">
      <t>ガッコウ</t>
    </rPh>
    <rPh sb="41" eb="43">
      <t>シンサ</t>
    </rPh>
    <rPh sb="43" eb="44">
      <t>イン</t>
    </rPh>
    <rPh sb="45" eb="47">
      <t>ハケン</t>
    </rPh>
    <rPh sb="52" eb="54">
      <t>ガッコウ</t>
    </rPh>
    <rPh sb="58" eb="60">
      <t>ニュウリョク</t>
    </rPh>
    <phoneticPr fontId="1"/>
  </si>
  <si>
    <r>
      <t>　学校番号を事前に参加校へ知らせておいてください。
　</t>
    </r>
    <r>
      <rPr>
        <b/>
        <sz val="14"/>
        <color rgb="FF0070C0"/>
        <rFont val="ＭＳ ゴシック"/>
        <family val="3"/>
        <charset val="128"/>
      </rPr>
      <t>弁当引き替え・受付など、整理番号として利用します。</t>
    </r>
    <rPh sb="1" eb="3">
      <t>ガッコウ</t>
    </rPh>
    <rPh sb="3" eb="5">
      <t>バンゴウ</t>
    </rPh>
    <rPh sb="6" eb="8">
      <t>ジゼン</t>
    </rPh>
    <rPh sb="9" eb="12">
      <t>サンカコウ</t>
    </rPh>
    <rPh sb="13" eb="14">
      <t>シ</t>
    </rPh>
    <rPh sb="27" eb="29">
      <t>ベントウ</t>
    </rPh>
    <rPh sb="29" eb="30">
      <t>ヒ</t>
    </rPh>
    <rPh sb="31" eb="32">
      <t>カ</t>
    </rPh>
    <rPh sb="34" eb="36">
      <t>ウケツケ</t>
    </rPh>
    <rPh sb="39" eb="41">
      <t>セイリ</t>
    </rPh>
    <rPh sb="41" eb="43">
      <t>バンゴウ</t>
    </rPh>
    <rPh sb="46" eb="48">
      <t>リヨウ</t>
    </rPh>
    <phoneticPr fontId="1"/>
  </si>
  <si>
    <t>北兎　跳太</t>
    <rPh sb="0" eb="1">
      <t>キタ</t>
    </rPh>
    <rPh sb="1" eb="2">
      <t>ウサギ</t>
    </rPh>
    <rPh sb="3" eb="4">
      <t>チョウ</t>
    </rPh>
    <rPh sb="4" eb="5">
      <t>タ</t>
    </rPh>
    <phoneticPr fontId="1"/>
  </si>
  <si>
    <t>ｷﾀｳｻｷﾞ ﾁｮｳﾀ</t>
    <phoneticPr fontId="1"/>
  </si>
  <si>
    <t>(県名不要)(数字は半角入力)</t>
    <rPh sb="1" eb="3">
      <t>ケンメイ</t>
    </rPh>
    <rPh sb="3" eb="5">
      <t>フヨウ</t>
    </rPh>
    <rPh sb="7" eb="9">
      <t>スウジ</t>
    </rPh>
    <rPh sb="10" eb="12">
      <t>ハンカク</t>
    </rPh>
    <rPh sb="12" eb="14">
      <t>ニュウリョク</t>
    </rPh>
    <phoneticPr fontId="2"/>
  </si>
  <si>
    <t>(任意記入)</t>
    <rPh sb="1" eb="3">
      <t>ニンイ</t>
    </rPh>
    <rPh sb="3" eb="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</si>
</sst>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1"/>
      <name val="ＭＳ　Ｐゴシック"/>
      <family val="3"/>
      <charset val="128"/>
    </font>
    <font>
      <sz val="6"/>
      <name val="ＭＳ　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　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" fillId="0" borderId="0"/>
    <xf numFmtId="0" fontId="24" fillId="0" borderId="0"/>
    <xf numFmtId="1" fontId="25" fillId="0" borderId="0"/>
    <xf numFmtId="0" fontId="26" fillId="4" borderId="0" applyNumberFormat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27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32" fillId="0" borderId="0" xfId="0" applyFont="1" applyBorder="1" applyAlignment="1">
      <alignment horizontal="left" vertical="center"/>
    </xf>
    <xf numFmtId="0" fontId="30" fillId="0" borderId="0" xfId="0" applyFont="1" applyBorder="1">
      <alignment vertical="center"/>
    </xf>
    <xf numFmtId="0" fontId="32" fillId="26" borderId="46" xfId="0" applyFont="1" applyFill="1" applyBorder="1" applyAlignment="1">
      <alignment horizontal="left" vertical="center"/>
    </xf>
    <xf numFmtId="0" fontId="30" fillId="0" borderId="28" xfId="0" applyFont="1" applyFill="1" applyBorder="1" applyAlignment="1" applyProtection="1">
      <alignment horizontal="left" vertical="center"/>
      <protection locked="0"/>
    </xf>
    <xf numFmtId="0" fontId="30" fillId="26" borderId="22" xfId="0" applyFont="1" applyFill="1" applyBorder="1">
      <alignment vertical="center"/>
    </xf>
    <xf numFmtId="0" fontId="30" fillId="26" borderId="41" xfId="0" applyFont="1" applyFill="1" applyBorder="1" applyAlignment="1" applyProtection="1">
      <alignment vertical="center" shrinkToFit="1"/>
    </xf>
    <xf numFmtId="0" fontId="30" fillId="26" borderId="47" xfId="0" applyFont="1" applyFill="1" applyBorder="1">
      <alignment vertical="center"/>
    </xf>
    <xf numFmtId="0" fontId="30" fillId="26" borderId="29" xfId="0" applyFont="1" applyFill="1" applyBorder="1" applyAlignment="1" applyProtection="1">
      <alignment vertical="center" shrinkToFit="1"/>
    </xf>
    <xf numFmtId="0" fontId="30" fillId="26" borderId="23" xfId="0" applyFont="1" applyFill="1" applyBorder="1">
      <alignment vertical="center"/>
    </xf>
    <xf numFmtId="0" fontId="30" fillId="26" borderId="45" xfId="0" applyFont="1" applyFill="1" applyBorder="1" applyAlignment="1" applyProtection="1">
      <alignment vertical="center" shrinkToFit="1"/>
    </xf>
    <xf numFmtId="0" fontId="30" fillId="26" borderId="46" xfId="0" applyFont="1" applyFill="1" applyBorder="1">
      <alignment vertical="center"/>
    </xf>
    <xf numFmtId="0" fontId="30" fillId="0" borderId="28" xfId="0" applyFont="1" applyBorder="1" applyAlignment="1" applyProtection="1">
      <alignment vertical="center" shrinkToFit="1"/>
      <protection locked="0"/>
    </xf>
    <xf numFmtId="0" fontId="30" fillId="0" borderId="29" xfId="0" applyFont="1" applyBorder="1" applyAlignment="1" applyProtection="1">
      <alignment vertical="center" shrinkToFit="1"/>
      <protection locked="0"/>
    </xf>
    <xf numFmtId="0" fontId="33" fillId="0" borderId="45" xfId="28" applyFont="1" applyBorder="1" applyAlignment="1" applyProtection="1">
      <alignment vertical="center" shrinkToFit="1"/>
      <protection locked="0"/>
    </xf>
    <xf numFmtId="0" fontId="30" fillId="26" borderId="44" xfId="0" applyFont="1" applyFill="1" applyBorder="1">
      <alignment vertical="center"/>
    </xf>
    <xf numFmtId="0" fontId="30" fillId="0" borderId="30" xfId="0" applyFont="1" applyBorder="1" applyAlignment="1" applyProtection="1">
      <alignment vertical="center" shrinkToFit="1"/>
      <protection locked="0"/>
    </xf>
    <xf numFmtId="0" fontId="34" fillId="0" borderId="0" xfId="0" applyFont="1" applyBorder="1" applyAlignment="1">
      <alignment horizontal="left" vertical="center"/>
    </xf>
    <xf numFmtId="0" fontId="36" fillId="0" borderId="0" xfId="0" applyFont="1" applyBorder="1">
      <alignment vertical="center"/>
    </xf>
    <xf numFmtId="0" fontId="36" fillId="0" borderId="0" xfId="0" applyFont="1">
      <alignment vertical="center"/>
    </xf>
    <xf numFmtId="0" fontId="30" fillId="0" borderId="0" xfId="0" applyFont="1" applyFill="1" applyAlignment="1">
      <alignment horizontal="right" vertical="center"/>
    </xf>
    <xf numFmtId="0" fontId="37" fillId="0" borderId="0" xfId="42" applyFont="1"/>
    <xf numFmtId="0" fontId="38" fillId="0" borderId="0" xfId="0" applyFont="1" applyAlignment="1">
      <alignment horizontal="left" vertical="center"/>
    </xf>
    <xf numFmtId="0" fontId="38" fillId="0" borderId="0" xfId="0" applyFont="1" applyFill="1" applyAlignment="1">
      <alignment horizontal="right" vertical="center"/>
    </xf>
    <xf numFmtId="0" fontId="40" fillId="0" borderId="0" xfId="0" applyFont="1">
      <alignment vertical="center"/>
    </xf>
    <xf numFmtId="0" fontId="40" fillId="26" borderId="15" xfId="0" applyFont="1" applyFill="1" applyBorder="1" applyAlignment="1">
      <alignment horizontal="center" vertical="center"/>
    </xf>
    <xf numFmtId="0" fontId="41" fillId="26" borderId="55" xfId="42" applyFont="1" applyFill="1" applyBorder="1" applyAlignment="1" applyProtection="1">
      <alignment horizontal="center" vertical="center"/>
    </xf>
    <xf numFmtId="0" fontId="41" fillId="26" borderId="56" xfId="42" applyFont="1" applyFill="1" applyBorder="1" applyAlignment="1" applyProtection="1">
      <alignment horizontal="center" vertical="center"/>
    </xf>
    <xf numFmtId="0" fontId="41" fillId="26" borderId="59" xfId="42" applyFont="1" applyFill="1" applyBorder="1" applyAlignment="1" applyProtection="1">
      <alignment horizontal="center" vertical="center" shrinkToFit="1"/>
    </xf>
    <xf numFmtId="0" fontId="40" fillId="26" borderId="62" xfId="0" applyFont="1" applyFill="1" applyBorder="1" applyAlignment="1">
      <alignment horizontal="center" vertical="center"/>
    </xf>
    <xf numFmtId="0" fontId="40" fillId="26" borderId="62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40" fillId="26" borderId="31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7" fillId="0" borderId="0" xfId="42" applyFont="1" applyAlignment="1">
      <alignment horizontal="left"/>
    </xf>
    <xf numFmtId="0" fontId="30" fillId="0" borderId="0" xfId="0" applyFont="1" applyFill="1" applyAlignment="1">
      <alignment horizontal="left" vertical="center"/>
    </xf>
    <xf numFmtId="0" fontId="30" fillId="0" borderId="0" xfId="0" applyFont="1" applyFill="1">
      <alignment vertical="center"/>
    </xf>
    <xf numFmtId="0" fontId="30" fillId="0" borderId="0" xfId="0" applyFont="1" applyBorder="1" applyAlignment="1">
      <alignment horizontal="left" vertical="center"/>
    </xf>
    <xf numFmtId="0" fontId="37" fillId="0" borderId="0" xfId="42" applyFont="1" applyBorder="1" applyAlignment="1">
      <alignment horizontal="left"/>
    </xf>
    <xf numFmtId="0" fontId="30" fillId="0" borderId="0" xfId="42" applyFont="1" applyFill="1" applyBorder="1" applyAlignment="1" applyProtection="1">
      <alignment horizontal="center"/>
    </xf>
    <xf numFmtId="0" fontId="30" fillId="0" borderId="0" xfId="43" applyFont="1" applyFill="1" applyBorder="1" applyAlignment="1">
      <alignment horizontal="left"/>
    </xf>
    <xf numFmtId="0" fontId="41" fillId="0" borderId="0" xfId="42" applyFont="1" applyFill="1" applyBorder="1" applyAlignment="1" applyProtection="1">
      <alignment horizontal="left"/>
    </xf>
    <xf numFmtId="0" fontId="41" fillId="0" borderId="0" xfId="42" applyFont="1" applyFill="1" applyBorder="1" applyAlignment="1">
      <alignment horizontal="left"/>
    </xf>
    <xf numFmtId="0" fontId="41" fillId="0" borderId="0" xfId="42" applyFont="1" applyFill="1" applyBorder="1"/>
    <xf numFmtId="0" fontId="30" fillId="26" borderId="0" xfId="0" applyFont="1" applyFill="1" applyAlignment="1">
      <alignment horizontal="left" vertical="center"/>
    </xf>
    <xf numFmtId="0" fontId="41" fillId="0" borderId="0" xfId="42" applyFont="1" applyFill="1" applyBorder="1" applyAlignment="1" applyProtection="1">
      <alignment horizontal="center"/>
    </xf>
    <xf numFmtId="0" fontId="41" fillId="0" borderId="0" xfId="43" applyFont="1" applyFill="1" applyBorder="1" applyAlignment="1">
      <alignment horizontal="left"/>
    </xf>
    <xf numFmtId="0" fontId="41" fillId="0" borderId="0" xfId="0" applyFont="1" applyFill="1" applyBorder="1">
      <alignment vertical="center"/>
    </xf>
    <xf numFmtId="0" fontId="30" fillId="0" borderId="0" xfId="42" applyFont="1" applyBorder="1" applyAlignment="1">
      <alignment vertical="center"/>
    </xf>
    <xf numFmtId="0" fontId="39" fillId="0" borderId="0" xfId="0" applyFont="1" applyAlignment="1">
      <alignment vertical="center"/>
    </xf>
    <xf numFmtId="0" fontId="30" fillId="0" borderId="0" xfId="0" applyNumberFormat="1" applyFont="1">
      <alignment vertical="center"/>
    </xf>
    <xf numFmtId="0" fontId="37" fillId="0" borderId="0" xfId="42" applyNumberFormat="1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Continuous" vertical="center"/>
    </xf>
    <xf numFmtId="0" fontId="38" fillId="0" borderId="0" xfId="0" applyFont="1" applyFill="1" applyAlignment="1">
      <alignment horizontal="centerContinuous" vertical="center"/>
    </xf>
    <xf numFmtId="0" fontId="38" fillId="0" borderId="0" xfId="0" applyNumberFormat="1" applyFont="1" applyAlignment="1">
      <alignment horizontal="centerContinuous" vertical="center"/>
    </xf>
    <xf numFmtId="0" fontId="41" fillId="0" borderId="0" xfId="42" applyNumberFormat="1" applyFont="1" applyProtection="1"/>
    <xf numFmtId="0" fontId="40" fillId="0" borderId="0" xfId="0" applyFont="1" applyFill="1" applyBorder="1" applyAlignment="1">
      <alignment horizontal="center" vertical="center"/>
    </xf>
    <xf numFmtId="0" fontId="41" fillId="26" borderId="55" xfId="42" applyNumberFormat="1" applyFont="1" applyFill="1" applyBorder="1" applyAlignment="1" applyProtection="1">
      <alignment horizontal="center" vertical="center"/>
    </xf>
    <xf numFmtId="0" fontId="41" fillId="26" borderId="56" xfId="42" applyNumberFormat="1" applyFont="1" applyFill="1" applyBorder="1" applyAlignment="1" applyProtection="1">
      <alignment horizontal="center" vertical="center"/>
    </xf>
    <xf numFmtId="0" fontId="30" fillId="26" borderId="26" xfId="0" applyFont="1" applyFill="1" applyBorder="1" applyAlignment="1">
      <alignment horizontal="center" vertical="center"/>
    </xf>
    <xf numFmtId="0" fontId="41" fillId="26" borderId="59" xfId="42" applyNumberFormat="1" applyFont="1" applyFill="1" applyBorder="1" applyAlignment="1" applyProtection="1">
      <alignment horizontal="center" vertical="center" shrinkToFit="1"/>
    </xf>
    <xf numFmtId="0" fontId="40" fillId="26" borderId="61" xfId="0" applyFont="1" applyFill="1" applyBorder="1" applyAlignment="1">
      <alignment horizontal="center" vertical="center"/>
    </xf>
    <xf numFmtId="0" fontId="40" fillId="26" borderId="62" xfId="0" applyFont="1" applyFill="1" applyBorder="1">
      <alignment vertical="center"/>
    </xf>
    <xf numFmtId="0" fontId="40" fillId="26" borderId="63" xfId="0" applyNumberFormat="1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26" borderId="13" xfId="0" applyFont="1" applyFill="1" applyBorder="1" applyAlignment="1">
      <alignment vertical="center"/>
    </xf>
    <xf numFmtId="0" fontId="40" fillId="0" borderId="13" xfId="0" applyFont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vertical="center"/>
      <protection locked="0"/>
    </xf>
    <xf numFmtId="0" fontId="40" fillId="0" borderId="12" xfId="0" applyFont="1" applyFill="1" applyBorder="1" applyAlignment="1" applyProtection="1">
      <alignment horizontal="center" vertical="center"/>
      <protection locked="0"/>
    </xf>
    <xf numFmtId="0" fontId="40" fillId="26" borderId="13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26" borderId="12" xfId="0" applyFont="1" applyFill="1" applyBorder="1" applyAlignment="1">
      <alignment vertical="center"/>
    </xf>
    <xf numFmtId="0" fontId="40" fillId="0" borderId="12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vertical="center"/>
      <protection locked="0"/>
    </xf>
    <xf numFmtId="0" fontId="40" fillId="26" borderId="12" xfId="0" applyFont="1" applyFill="1" applyBorder="1" applyAlignment="1">
      <alignment horizontal="left" vertical="center"/>
    </xf>
    <xf numFmtId="0" fontId="40" fillId="26" borderId="16" xfId="0" applyFont="1" applyFill="1" applyBorder="1" applyAlignment="1">
      <alignment horizontal="left" vertical="center"/>
    </xf>
    <xf numFmtId="0" fontId="40" fillId="26" borderId="64" xfId="0" applyFont="1" applyFill="1" applyBorder="1" applyAlignment="1">
      <alignment horizontal="center" vertical="center"/>
    </xf>
    <xf numFmtId="0" fontId="40" fillId="26" borderId="15" xfId="0" applyFont="1" applyFill="1" applyBorder="1" applyAlignment="1">
      <alignment vertical="center"/>
    </xf>
    <xf numFmtId="0" fontId="40" fillId="0" borderId="15" xfId="0" applyFont="1" applyBorder="1" applyAlignment="1" applyProtection="1">
      <alignment horizontal="center" vertical="center"/>
      <protection locked="0"/>
    </xf>
    <xf numFmtId="0" fontId="40" fillId="0" borderId="15" xfId="0" applyFont="1" applyBorder="1" applyAlignment="1" applyProtection="1">
      <alignment vertical="center"/>
      <protection locked="0"/>
    </xf>
    <xf numFmtId="0" fontId="40" fillId="0" borderId="15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/>
    </xf>
    <xf numFmtId="0" fontId="40" fillId="0" borderId="12" xfId="0" applyFont="1" applyFill="1" applyBorder="1" applyAlignment="1" applyProtection="1">
      <alignment vertical="center"/>
      <protection locked="0"/>
    </xf>
    <xf numFmtId="0" fontId="30" fillId="0" borderId="0" xfId="0" applyNumberFormat="1" applyFont="1" applyAlignment="1">
      <alignment horizontal="left" vertical="center"/>
    </xf>
    <xf numFmtId="0" fontId="41" fillId="0" borderId="0" xfId="42" applyNumberFormat="1" applyFont="1" applyFill="1" applyBorder="1" applyAlignment="1">
      <alignment horizontal="left"/>
    </xf>
    <xf numFmtId="0" fontId="41" fillId="0" borderId="0" xfId="42" applyNumberFormat="1" applyFont="1" applyBorder="1" applyAlignment="1" applyProtection="1">
      <alignment horizontal="left"/>
    </xf>
    <xf numFmtId="0" fontId="30" fillId="24" borderId="0" xfId="0" applyFont="1" applyFill="1" applyAlignment="1">
      <alignment horizontal="left" vertical="center"/>
    </xf>
    <xf numFmtId="0" fontId="37" fillId="0" borderId="0" xfId="42" applyNumberFormat="1" applyFont="1" applyAlignment="1">
      <alignment horizontal="left"/>
    </xf>
    <xf numFmtId="0" fontId="31" fillId="0" borderId="0" xfId="0" applyFont="1">
      <alignment vertical="center"/>
    </xf>
    <xf numFmtId="0" fontId="42" fillId="0" borderId="10" xfId="0" applyFont="1" applyBorder="1">
      <alignment vertical="center"/>
    </xf>
    <xf numFmtId="0" fontId="30" fillId="0" borderId="17" xfId="0" applyFont="1" applyBorder="1" applyProtection="1">
      <alignment vertical="center"/>
      <protection locked="0"/>
    </xf>
    <xf numFmtId="0" fontId="30" fillId="26" borderId="48" xfId="0" applyFont="1" applyFill="1" applyBorder="1" applyAlignment="1">
      <alignment horizontal="center" vertical="center"/>
    </xf>
    <xf numFmtId="0" fontId="30" fillId="26" borderId="49" xfId="0" applyFont="1" applyFill="1" applyBorder="1" applyAlignment="1">
      <alignment horizontal="center" vertical="center" wrapText="1"/>
    </xf>
    <xf numFmtId="0" fontId="30" fillId="26" borderId="50" xfId="0" applyFont="1" applyFill="1" applyBorder="1" applyAlignment="1">
      <alignment horizontal="center" vertical="center" wrapText="1"/>
    </xf>
    <xf numFmtId="0" fontId="30" fillId="26" borderId="51" xfId="0" applyFont="1" applyFill="1" applyBorder="1" applyAlignment="1">
      <alignment horizontal="center" vertical="center" wrapText="1"/>
    </xf>
    <xf numFmtId="0" fontId="30" fillId="26" borderId="52" xfId="0" applyFont="1" applyFill="1" applyBorder="1" applyAlignment="1">
      <alignment horizontal="center" vertical="center" wrapText="1"/>
    </xf>
    <xf numFmtId="0" fontId="30" fillId="26" borderId="5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43" fillId="0" borderId="18" xfId="0" applyFont="1" applyBorder="1" applyProtection="1">
      <alignment vertical="center"/>
      <protection locked="0"/>
    </xf>
    <xf numFmtId="0" fontId="43" fillId="0" borderId="13" xfId="0" applyFont="1" applyBorder="1" applyProtection="1">
      <alignment vertical="center"/>
      <protection locked="0"/>
    </xf>
    <xf numFmtId="0" fontId="43" fillId="0" borderId="19" xfId="0" applyFont="1" applyBorder="1" applyProtection="1">
      <alignment vertical="center"/>
      <protection locked="0"/>
    </xf>
    <xf numFmtId="0" fontId="43" fillId="0" borderId="20" xfId="0" applyFont="1" applyBorder="1" applyProtection="1">
      <alignment vertical="center"/>
      <protection locked="0"/>
    </xf>
    <xf numFmtId="0" fontId="43" fillId="0" borderId="21" xfId="0" applyFont="1" applyBorder="1" applyProtection="1">
      <alignment vertical="center"/>
      <protection locked="0"/>
    </xf>
    <xf numFmtId="0" fontId="30" fillId="0" borderId="22" xfId="0" applyFont="1" applyBorder="1" applyProtection="1">
      <alignment vertical="center"/>
      <protection locked="0"/>
    </xf>
    <xf numFmtId="0" fontId="43" fillId="25" borderId="24" xfId="0" applyFont="1" applyFill="1" applyBorder="1" applyProtection="1">
      <alignment vertical="center"/>
      <protection locked="0"/>
    </xf>
    <xf numFmtId="0" fontId="43" fillId="25" borderId="14" xfId="0" applyFont="1" applyFill="1" applyBorder="1" applyProtection="1">
      <alignment vertical="center"/>
      <protection locked="0"/>
    </xf>
    <xf numFmtId="0" fontId="43" fillId="25" borderId="25" xfId="0" applyFont="1" applyFill="1" applyBorder="1" applyProtection="1">
      <alignment vertical="center"/>
      <protection locked="0"/>
    </xf>
    <xf numFmtId="0" fontId="43" fillId="25" borderId="26" xfId="0" applyFont="1" applyFill="1" applyBorder="1" applyProtection="1">
      <alignment vertical="center"/>
      <protection locked="0"/>
    </xf>
    <xf numFmtId="0" fontId="43" fillId="25" borderId="27" xfId="0" applyFont="1" applyFill="1" applyBorder="1" applyProtection="1">
      <alignment vertical="center"/>
      <protection locked="0"/>
    </xf>
    <xf numFmtId="0" fontId="30" fillId="25" borderId="23" xfId="0" applyFont="1" applyFill="1" applyBorder="1" applyProtection="1">
      <alignment vertical="center"/>
      <protection locked="0"/>
    </xf>
    <xf numFmtId="0" fontId="30" fillId="24" borderId="0" xfId="0" applyFont="1" applyFill="1">
      <alignment vertical="center"/>
    </xf>
    <xf numFmtId="0" fontId="42" fillId="0" borderId="17" xfId="0" applyFont="1" applyBorder="1" applyProtection="1">
      <alignment vertical="center"/>
      <protection locked="0"/>
    </xf>
    <xf numFmtId="0" fontId="32" fillId="0" borderId="0" xfId="0" applyFont="1" applyAlignment="1">
      <alignment horizontal="left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left" vertical="center"/>
    </xf>
    <xf numFmtId="0" fontId="37" fillId="26" borderId="13" xfId="0" applyFont="1" applyFill="1" applyBorder="1" applyAlignment="1">
      <alignment horizontal="left" vertical="center"/>
    </xf>
    <xf numFmtId="0" fontId="37" fillId="26" borderId="13" xfId="0" applyFont="1" applyFill="1" applyBorder="1">
      <alignment vertical="center"/>
    </xf>
    <xf numFmtId="0" fontId="37" fillId="26" borderId="19" xfId="0" applyFont="1" applyFill="1" applyBorder="1" applyAlignment="1">
      <alignment vertical="center" shrinkToFit="1"/>
    </xf>
    <xf numFmtId="0" fontId="37" fillId="0" borderId="0" xfId="0" applyFont="1">
      <alignment vertical="center"/>
    </xf>
    <xf numFmtId="0" fontId="37" fillId="0" borderId="18" xfId="0" applyFont="1" applyBorder="1" applyAlignment="1" applyProtection="1">
      <alignment horizontal="center" vertical="center"/>
      <protection locked="0"/>
    </xf>
    <xf numFmtId="0" fontId="37" fillId="0" borderId="18" xfId="0" applyFont="1" applyBorder="1" applyAlignment="1" applyProtection="1">
      <alignment horizontal="left" vertical="center"/>
      <protection locked="0"/>
    </xf>
    <xf numFmtId="0" fontId="37" fillId="0" borderId="12" xfId="0" applyFont="1" applyBorder="1" applyAlignment="1" applyProtection="1">
      <alignment horizontal="left" vertical="center"/>
      <protection locked="0"/>
    </xf>
    <xf numFmtId="0" fontId="37" fillId="0" borderId="13" xfId="0" applyFont="1" applyBorder="1" applyProtection="1">
      <alignment vertical="center"/>
      <protection locked="0"/>
    </xf>
    <xf numFmtId="0" fontId="37" fillId="0" borderId="19" xfId="0" applyFont="1" applyBorder="1" applyAlignment="1" applyProtection="1">
      <alignment horizontal="left" vertical="center" shrinkToFit="1"/>
      <protection locked="0"/>
    </xf>
    <xf numFmtId="0" fontId="37" fillId="0" borderId="31" xfId="0" applyFont="1" applyBorder="1" applyAlignment="1" applyProtection="1">
      <alignment horizontal="left" vertical="center"/>
      <protection locked="0"/>
    </xf>
    <xf numFmtId="0" fontId="37" fillId="0" borderId="12" xfId="0" applyFont="1" applyBorder="1" applyProtection="1">
      <alignment vertical="center"/>
      <protection locked="0"/>
    </xf>
    <xf numFmtId="0" fontId="37" fillId="0" borderId="32" xfId="0" applyFont="1" applyBorder="1" applyAlignment="1" applyProtection="1">
      <alignment horizontal="left" vertical="center" shrinkToFit="1"/>
      <protection locked="0"/>
    </xf>
    <xf numFmtId="0" fontId="37" fillId="0" borderId="32" xfId="0" applyFont="1" applyBorder="1" applyAlignment="1" applyProtection="1">
      <alignment vertical="center" shrinkToFit="1"/>
      <protection locked="0"/>
    </xf>
    <xf numFmtId="0" fontId="37" fillId="0" borderId="31" xfId="0" applyFont="1" applyBorder="1" applyProtection="1">
      <alignment vertical="center"/>
      <protection locked="0"/>
    </xf>
    <xf numFmtId="0" fontId="37" fillId="0" borderId="32" xfId="0" applyFont="1" applyBorder="1" applyProtection="1">
      <alignment vertical="center"/>
      <protection locked="0"/>
    </xf>
    <xf numFmtId="0" fontId="37" fillId="0" borderId="24" xfId="0" applyFont="1" applyBorder="1" applyProtection="1">
      <alignment vertical="center"/>
      <protection locked="0"/>
    </xf>
    <xf numFmtId="0" fontId="37" fillId="0" borderId="14" xfId="0" applyFont="1" applyBorder="1" applyProtection="1">
      <alignment vertical="center"/>
      <protection locked="0"/>
    </xf>
    <xf numFmtId="0" fontId="37" fillId="0" borderId="25" xfId="0" applyFont="1" applyBorder="1" applyProtection="1">
      <alignment vertical="center"/>
      <protection locked="0"/>
    </xf>
    <xf numFmtId="0" fontId="30" fillId="0" borderId="0" xfId="0" applyFont="1" applyAlignment="1">
      <alignment horizontal="right" vertical="center"/>
    </xf>
    <xf numFmtId="0" fontId="45" fillId="0" borderId="0" xfId="0" applyFont="1" applyAlignment="1">
      <alignment vertical="center"/>
    </xf>
    <xf numFmtId="0" fontId="42" fillId="26" borderId="68" xfId="0" applyFont="1" applyFill="1" applyBorder="1" applyAlignment="1">
      <alignment horizontal="center" vertical="center"/>
    </xf>
    <xf numFmtId="0" fontId="42" fillId="0" borderId="44" xfId="0" applyFont="1" applyBorder="1" applyProtection="1">
      <alignment vertical="center"/>
      <protection locked="0"/>
    </xf>
    <xf numFmtId="0" fontId="32" fillId="0" borderId="0" xfId="0" applyFont="1" applyAlignment="1">
      <alignment horizontal="right" vertical="center"/>
    </xf>
    <xf numFmtId="0" fontId="30" fillId="26" borderId="69" xfId="0" applyFont="1" applyFill="1" applyBorder="1" applyAlignment="1">
      <alignment horizontal="center" vertical="center"/>
    </xf>
    <xf numFmtId="0" fontId="30" fillId="26" borderId="54" xfId="0" applyFont="1" applyFill="1" applyBorder="1" applyAlignment="1">
      <alignment horizontal="center" vertical="center"/>
    </xf>
    <xf numFmtId="0" fontId="30" fillId="26" borderId="70" xfId="0" applyFont="1" applyFill="1" applyBorder="1" applyAlignment="1">
      <alignment horizontal="center" vertical="center"/>
    </xf>
    <xf numFmtId="0" fontId="32" fillId="26" borderId="64" xfId="0" applyFont="1" applyFill="1" applyBorder="1" applyAlignment="1">
      <alignment horizontal="center" vertical="center"/>
    </xf>
    <xf numFmtId="0" fontId="32" fillId="26" borderId="15" xfId="0" applyFont="1" applyFill="1" applyBorder="1" applyAlignment="1">
      <alignment vertical="center"/>
    </xf>
    <xf numFmtId="0" fontId="30" fillId="26" borderId="43" xfId="0" applyFont="1" applyFill="1" applyBorder="1" applyAlignment="1">
      <alignment vertical="center" shrinkToFit="1"/>
    </xf>
    <xf numFmtId="0" fontId="30" fillId="0" borderId="0" xfId="0" applyFont="1" applyFill="1" applyBorder="1">
      <alignment vertical="center"/>
    </xf>
    <xf numFmtId="0" fontId="32" fillId="26" borderId="31" xfId="0" applyFont="1" applyFill="1" applyBorder="1" applyAlignment="1">
      <alignment horizontal="center" vertical="center"/>
    </xf>
    <xf numFmtId="0" fontId="32" fillId="0" borderId="12" xfId="0" applyFont="1" applyFill="1" applyBorder="1" applyAlignment="1" applyProtection="1">
      <alignment vertical="center"/>
      <protection locked="0"/>
    </xf>
    <xf numFmtId="0" fontId="30" fillId="0" borderId="32" xfId="0" applyFont="1" applyFill="1" applyBorder="1" applyAlignment="1" applyProtection="1">
      <alignment vertical="center"/>
      <protection locked="0"/>
    </xf>
    <xf numFmtId="0" fontId="30" fillId="0" borderId="12" xfId="0" applyFont="1" applyFill="1" applyBorder="1" applyAlignment="1" applyProtection="1">
      <alignment vertical="center"/>
      <protection locked="0"/>
    </xf>
    <xf numFmtId="0" fontId="30" fillId="0" borderId="12" xfId="0" applyFont="1" applyFill="1" applyBorder="1">
      <alignment vertical="center"/>
    </xf>
    <xf numFmtId="0" fontId="30" fillId="0" borderId="32" xfId="0" applyFont="1" applyFill="1" applyBorder="1">
      <alignment vertical="center"/>
    </xf>
    <xf numFmtId="0" fontId="32" fillId="26" borderId="24" xfId="0" applyFont="1" applyFill="1" applyBorder="1" applyAlignment="1">
      <alignment horizontal="center" vertical="center"/>
    </xf>
    <xf numFmtId="0" fontId="30" fillId="0" borderId="14" xfId="0" applyFont="1" applyFill="1" applyBorder="1">
      <alignment vertical="center"/>
    </xf>
    <xf numFmtId="0" fontId="30" fillId="0" borderId="25" xfId="0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horizontal="left" vertical="center"/>
    </xf>
    <xf numFmtId="0" fontId="41" fillId="26" borderId="14" xfId="0" applyFont="1" applyFill="1" applyBorder="1" applyAlignment="1">
      <alignment horizontal="center" vertical="center" shrinkToFit="1"/>
    </xf>
    <xf numFmtId="0" fontId="41" fillId="26" borderId="14" xfId="0" applyFont="1" applyFill="1" applyBorder="1" applyAlignment="1">
      <alignment horizontal="center" vertical="center" wrapText="1" shrinkToFit="1"/>
    </xf>
    <xf numFmtId="0" fontId="41" fillId="26" borderId="15" xfId="0" applyFont="1" applyFill="1" applyBorder="1" applyAlignment="1">
      <alignment horizontal="center" vertical="center"/>
    </xf>
    <xf numFmtId="0" fontId="41" fillId="26" borderId="54" xfId="0" applyFont="1" applyFill="1" applyBorder="1" applyAlignment="1">
      <alignment horizontal="center" vertical="center"/>
    </xf>
    <xf numFmtId="0" fontId="41" fillId="26" borderId="57" xfId="0" applyFont="1" applyFill="1" applyBorder="1" applyAlignment="1">
      <alignment horizontal="center" vertical="center"/>
    </xf>
    <xf numFmtId="0" fontId="41" fillId="26" borderId="27" xfId="0" applyFont="1" applyFill="1" applyBorder="1" applyAlignment="1">
      <alignment horizontal="center" vertical="center"/>
    </xf>
    <xf numFmtId="0" fontId="41" fillId="26" borderId="14" xfId="0" applyFont="1" applyFill="1" applyBorder="1" applyAlignment="1">
      <alignment horizontal="center" vertical="center"/>
    </xf>
    <xf numFmtId="0" fontId="41" fillId="26" borderId="58" xfId="0" applyFont="1" applyFill="1" applyBorder="1" applyAlignment="1">
      <alignment horizontal="center" vertical="center"/>
    </xf>
    <xf numFmtId="0" fontId="41" fillId="26" borderId="60" xfId="0" applyFont="1" applyFill="1" applyBorder="1" applyAlignment="1">
      <alignment horizontal="center" vertical="center"/>
    </xf>
    <xf numFmtId="0" fontId="41" fillId="26" borderId="62" xfId="0" applyFont="1" applyFill="1" applyBorder="1" applyAlignment="1">
      <alignment horizontal="center" vertical="center"/>
    </xf>
    <xf numFmtId="49" fontId="41" fillId="26" borderId="62" xfId="0" applyNumberFormat="1" applyFont="1" applyFill="1" applyBorder="1" applyAlignment="1">
      <alignment horizontal="center" vertical="center"/>
    </xf>
    <xf numFmtId="49" fontId="41" fillId="26" borderId="66" xfId="42" applyNumberFormat="1" applyFont="1" applyFill="1" applyBorder="1" applyAlignment="1" applyProtection="1">
      <alignment horizontal="center" vertical="center"/>
    </xf>
    <xf numFmtId="0" fontId="41" fillId="26" borderId="65" xfId="0" applyFont="1" applyFill="1" applyBorder="1" applyAlignment="1">
      <alignment horizontal="center" vertical="center"/>
    </xf>
    <xf numFmtId="0" fontId="41" fillId="26" borderId="31" xfId="0" applyFont="1" applyFill="1" applyBorder="1" applyAlignment="1">
      <alignment horizontal="center" vertical="center"/>
    </xf>
    <xf numFmtId="0" fontId="41" fillId="26" borderId="24" xfId="0" applyFont="1" applyFill="1" applyBorder="1" applyAlignment="1">
      <alignment horizontal="center" vertical="center"/>
    </xf>
    <xf numFmtId="0" fontId="37" fillId="0" borderId="41" xfId="0" applyFont="1" applyBorder="1" applyAlignment="1">
      <alignment horizontal="right" vertical="center"/>
    </xf>
    <xf numFmtId="0" fontId="41" fillId="0" borderId="50" xfId="0" applyFont="1" applyBorder="1" applyAlignment="1">
      <alignment horizontal="left" vertical="center" wrapText="1"/>
    </xf>
    <xf numFmtId="0" fontId="40" fillId="30" borderId="18" xfId="0" applyFont="1" applyFill="1" applyBorder="1" applyAlignment="1">
      <alignment horizontal="center" vertical="center"/>
    </xf>
    <xf numFmtId="0" fontId="40" fillId="30" borderId="13" xfId="0" applyFont="1" applyFill="1" applyBorder="1" applyAlignment="1">
      <alignment vertical="center"/>
    </xf>
    <xf numFmtId="0" fontId="40" fillId="30" borderId="13" xfId="0" applyFont="1" applyFill="1" applyBorder="1" applyAlignment="1" applyProtection="1">
      <alignment horizontal="center" vertical="center"/>
      <protection locked="0"/>
    </xf>
    <xf numFmtId="0" fontId="40" fillId="30" borderId="13" xfId="0" applyFont="1" applyFill="1" applyBorder="1" applyAlignment="1" applyProtection="1">
      <alignment vertical="center"/>
      <protection locked="0"/>
    </xf>
    <xf numFmtId="0" fontId="40" fillId="30" borderId="13" xfId="0" applyFont="1" applyFill="1" applyBorder="1" applyAlignment="1">
      <alignment horizontal="center" vertical="center"/>
    </xf>
    <xf numFmtId="0" fontId="40" fillId="30" borderId="31" xfId="0" applyFont="1" applyFill="1" applyBorder="1" applyAlignment="1">
      <alignment horizontal="center" vertical="center"/>
    </xf>
    <xf numFmtId="0" fontId="40" fillId="30" borderId="12" xfId="0" applyFont="1" applyFill="1" applyBorder="1" applyAlignment="1">
      <alignment vertical="center"/>
    </xf>
    <xf numFmtId="0" fontId="40" fillId="30" borderId="12" xfId="0" applyFont="1" applyFill="1" applyBorder="1" applyAlignment="1" applyProtection="1">
      <alignment horizontal="center" vertical="center"/>
      <protection locked="0"/>
    </xf>
    <xf numFmtId="0" fontId="40" fillId="30" borderId="12" xfId="0" applyFont="1" applyFill="1" applyBorder="1" applyAlignment="1" applyProtection="1">
      <alignment vertical="center"/>
      <protection locked="0"/>
    </xf>
    <xf numFmtId="0" fontId="40" fillId="30" borderId="12" xfId="0" applyFont="1" applyFill="1" applyBorder="1" applyAlignment="1">
      <alignment horizontal="center" vertical="center"/>
    </xf>
    <xf numFmtId="0" fontId="40" fillId="30" borderId="24" xfId="0" applyFont="1" applyFill="1" applyBorder="1" applyAlignment="1">
      <alignment horizontal="center" vertical="center"/>
    </xf>
    <xf numFmtId="0" fontId="40" fillId="30" borderId="14" xfId="0" applyFont="1" applyFill="1" applyBorder="1" applyAlignment="1">
      <alignment vertical="center"/>
    </xf>
    <xf numFmtId="0" fontId="40" fillId="30" borderId="14" xfId="0" applyFont="1" applyFill="1" applyBorder="1" applyAlignment="1" applyProtection="1">
      <alignment horizontal="center" vertical="center"/>
      <protection locked="0"/>
    </xf>
    <xf numFmtId="0" fontId="40" fillId="30" borderId="14" xfId="0" applyFont="1" applyFill="1" applyBorder="1" applyAlignment="1" applyProtection="1">
      <alignment vertical="center"/>
      <protection locked="0"/>
    </xf>
    <xf numFmtId="0" fontId="40" fillId="30" borderId="14" xfId="0" applyFont="1" applyFill="1" applyBorder="1" applyAlignment="1">
      <alignment horizontal="center" vertical="center"/>
    </xf>
    <xf numFmtId="0" fontId="40" fillId="26" borderId="15" xfId="0" applyFont="1" applyFill="1" applyBorder="1" applyAlignment="1">
      <alignment horizontal="center" vertical="center" shrinkToFit="1"/>
    </xf>
    <xf numFmtId="0" fontId="41" fillId="26" borderId="54" xfId="0" applyNumberFormat="1" applyFont="1" applyFill="1" applyBorder="1" applyAlignment="1">
      <alignment horizontal="center" vertical="center"/>
    </xf>
    <xf numFmtId="0" fontId="41" fillId="26" borderId="57" xfId="0" applyNumberFormat="1" applyFont="1" applyFill="1" applyBorder="1" applyAlignment="1">
      <alignment horizontal="center" vertical="center"/>
    </xf>
    <xf numFmtId="0" fontId="41" fillId="26" borderId="58" xfId="0" applyNumberFormat="1" applyFont="1" applyFill="1" applyBorder="1" applyAlignment="1">
      <alignment horizontal="center" vertical="center"/>
    </xf>
    <xf numFmtId="0" fontId="41" fillId="26" borderId="60" xfId="0" applyNumberFormat="1" applyFont="1" applyFill="1" applyBorder="1" applyAlignment="1">
      <alignment horizontal="center" vertical="center"/>
    </xf>
    <xf numFmtId="0" fontId="41" fillId="27" borderId="11" xfId="0" applyFont="1" applyFill="1" applyBorder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41" fillId="27" borderId="16" xfId="0" applyFont="1" applyFill="1" applyBorder="1" applyAlignment="1">
      <alignment horizontal="center" vertical="center"/>
    </xf>
    <xf numFmtId="0" fontId="41" fillId="27" borderId="13" xfId="0" applyFont="1" applyFill="1" applyBorder="1" applyAlignment="1">
      <alignment horizontal="center" vertical="center"/>
    </xf>
    <xf numFmtId="0" fontId="41" fillId="27" borderId="14" xfId="0" applyFont="1" applyFill="1" applyBorder="1" applyAlignment="1">
      <alignment horizontal="center" vertical="center"/>
    </xf>
    <xf numFmtId="0" fontId="40" fillId="26" borderId="62" xfId="0" applyFont="1" applyFill="1" applyBorder="1" applyAlignment="1">
      <alignment vertical="center"/>
    </xf>
    <xf numFmtId="0" fontId="40" fillId="26" borderId="16" xfId="0" applyFont="1" applyFill="1" applyBorder="1" applyAlignment="1">
      <alignment vertical="center"/>
    </xf>
    <xf numFmtId="0" fontId="40" fillId="26" borderId="19" xfId="0" applyNumberFormat="1" applyFont="1" applyFill="1" applyBorder="1" applyAlignment="1">
      <alignment vertical="center"/>
    </xf>
    <xf numFmtId="0" fontId="40" fillId="26" borderId="32" xfId="0" applyNumberFormat="1" applyFont="1" applyFill="1" applyBorder="1" applyAlignment="1">
      <alignment vertical="center"/>
    </xf>
    <xf numFmtId="0" fontId="40" fillId="26" borderId="37" xfId="0" applyFont="1" applyFill="1" applyBorder="1" applyAlignment="1">
      <alignment vertical="center"/>
    </xf>
    <xf numFmtId="0" fontId="40" fillId="30" borderId="19" xfId="0" applyNumberFormat="1" applyFont="1" applyFill="1" applyBorder="1" applyAlignment="1">
      <alignment vertical="center"/>
    </xf>
    <xf numFmtId="0" fontId="40" fillId="30" borderId="32" xfId="0" applyNumberFormat="1" applyFont="1" applyFill="1" applyBorder="1" applyAlignment="1">
      <alignment vertical="center"/>
    </xf>
    <xf numFmtId="0" fontId="40" fillId="30" borderId="25" xfId="0" applyNumberFormat="1" applyFont="1" applyFill="1" applyBorder="1" applyAlignment="1">
      <alignment vertical="center"/>
    </xf>
    <xf numFmtId="0" fontId="40" fillId="26" borderId="40" xfId="0" applyNumberFormat="1" applyFont="1" applyFill="1" applyBorder="1" applyAlignment="1">
      <alignment vertical="center"/>
    </xf>
    <xf numFmtId="0" fontId="40" fillId="26" borderId="41" xfId="0" applyNumberFormat="1" applyFont="1" applyFill="1" applyBorder="1" applyAlignment="1">
      <alignment vertical="center"/>
    </xf>
    <xf numFmtId="0" fontId="40" fillId="26" borderId="29" xfId="0" applyNumberFormat="1" applyFont="1" applyFill="1" applyBorder="1" applyAlignment="1">
      <alignment vertical="center"/>
    </xf>
    <xf numFmtId="0" fontId="40" fillId="26" borderId="43" xfId="0" applyNumberFormat="1" applyFont="1" applyFill="1" applyBorder="1" applyAlignment="1">
      <alignment vertical="center"/>
    </xf>
    <xf numFmtId="0" fontId="46" fillId="0" borderId="67" xfId="0" applyFont="1" applyBorder="1" applyAlignment="1">
      <alignment horizontal="center" vertical="center"/>
    </xf>
    <xf numFmtId="0" fontId="41" fillId="26" borderId="62" xfId="0" applyFont="1" applyFill="1" applyBorder="1" applyAlignment="1">
      <alignment vertical="center"/>
    </xf>
    <xf numFmtId="0" fontId="41" fillId="26" borderId="62" xfId="0" applyFont="1" applyFill="1" applyBorder="1" applyAlignment="1">
      <alignment vertical="center" shrinkToFit="1"/>
    </xf>
    <xf numFmtId="0" fontId="41" fillId="26" borderId="63" xfId="0" applyFont="1" applyFill="1" applyBorder="1" applyAlignment="1">
      <alignment vertical="center"/>
    </xf>
    <xf numFmtId="0" fontId="41" fillId="26" borderId="61" xfId="0" applyFont="1" applyFill="1" applyBorder="1" applyAlignment="1">
      <alignment horizontal="right" vertical="center"/>
    </xf>
    <xf numFmtId="0" fontId="41" fillId="27" borderId="62" xfId="0" applyFont="1" applyFill="1" applyBorder="1" applyAlignment="1">
      <alignment horizontal="right" vertical="center"/>
    </xf>
    <xf numFmtId="0" fontId="30" fillId="0" borderId="37" xfId="0" applyFont="1" applyBorder="1" applyAlignment="1">
      <alignment horizontal="center" vertical="center"/>
    </xf>
    <xf numFmtId="0" fontId="46" fillId="29" borderId="12" xfId="0" applyFont="1" applyFill="1" applyBorder="1" applyAlignment="1">
      <alignment horizontal="center" vertical="center"/>
    </xf>
    <xf numFmtId="0" fontId="41" fillId="0" borderId="11" xfId="0" applyFont="1" applyFill="1" applyBorder="1" applyAlignment="1" applyProtection="1">
      <alignment horizontal="center" vertical="center" shrinkToFit="1"/>
      <protection locked="0"/>
    </xf>
    <xf numFmtId="0" fontId="41" fillId="0" borderId="11" xfId="0" applyFont="1" applyBorder="1" applyAlignment="1" applyProtection="1">
      <alignment vertical="center" shrinkToFit="1"/>
      <protection locked="0"/>
    </xf>
    <xf numFmtId="49" fontId="41" fillId="0" borderId="11" xfId="0" applyNumberFormat="1" applyFont="1" applyBorder="1" applyAlignment="1" applyProtection="1">
      <alignment horizontal="center" vertical="center" shrinkToFit="1"/>
      <protection locked="0"/>
    </xf>
    <xf numFmtId="49" fontId="41" fillId="0" borderId="75" xfId="42" applyNumberFormat="1" applyFont="1" applyFill="1" applyBorder="1" applyAlignment="1" applyProtection="1">
      <alignment horizontal="center" vertical="center" shrinkToFit="1"/>
      <protection locked="0"/>
    </xf>
    <xf numFmtId="49" fontId="41" fillId="0" borderId="36" xfId="42" applyNumberFormat="1" applyFont="1" applyFill="1" applyBorder="1" applyAlignment="1" applyProtection="1">
      <alignment horizontal="center" vertical="center" shrinkToFit="1"/>
      <protection locked="0"/>
    </xf>
    <xf numFmtId="0" fontId="41" fillId="0" borderId="72" xfId="42" applyFont="1" applyFill="1" applyBorder="1" applyAlignment="1" applyProtection="1">
      <alignment vertical="center" shrinkToFit="1"/>
      <protection locked="0"/>
    </xf>
    <xf numFmtId="0" fontId="41" fillId="0" borderId="12" xfId="0" applyFont="1" applyFill="1" applyBorder="1" applyAlignment="1" applyProtection="1">
      <alignment horizontal="center" vertical="center" shrinkToFit="1"/>
      <protection locked="0"/>
    </xf>
    <xf numFmtId="0" fontId="41" fillId="0" borderId="35" xfId="42" applyFont="1" applyFill="1" applyBorder="1" applyAlignment="1" applyProtection="1">
      <alignment horizontal="left" vertical="center" shrinkToFit="1"/>
      <protection locked="0"/>
    </xf>
    <xf numFmtId="49" fontId="41" fillId="0" borderId="35" xfId="42" applyNumberFormat="1" applyFont="1" applyFill="1" applyBorder="1" applyAlignment="1" applyProtection="1">
      <alignment horizontal="center" vertical="center" shrinkToFit="1"/>
      <protection locked="0"/>
    </xf>
    <xf numFmtId="0" fontId="41" fillId="0" borderId="72" xfId="42" applyFont="1" applyFill="1" applyBorder="1" applyAlignment="1" applyProtection="1">
      <alignment horizontal="center" vertical="center" shrinkToFit="1"/>
      <protection locked="0"/>
    </xf>
    <xf numFmtId="0" fontId="41" fillId="0" borderId="16" xfId="0" applyFont="1" applyFill="1" applyBorder="1" applyAlignment="1" applyProtection="1">
      <alignment horizontal="center" vertical="center" shrinkToFit="1"/>
      <protection locked="0"/>
    </xf>
    <xf numFmtId="49" fontId="41" fillId="0" borderId="79" xfId="42" applyNumberFormat="1" applyFont="1" applyFill="1" applyBorder="1" applyAlignment="1" applyProtection="1">
      <alignment horizontal="center" vertical="center" shrinkToFit="1"/>
      <protection locked="0"/>
    </xf>
    <xf numFmtId="49" fontId="41" fillId="0" borderId="12" xfId="42" applyNumberFormat="1" applyFont="1" applyFill="1" applyBorder="1" applyAlignment="1" applyProtection="1">
      <alignment horizontal="center" vertical="center" shrinkToFit="1"/>
      <protection locked="0"/>
    </xf>
    <xf numFmtId="0" fontId="41" fillId="0" borderId="74" xfId="42" applyFont="1" applyFill="1" applyBorder="1" applyAlignment="1" applyProtection="1">
      <alignment horizontal="center" vertical="center" shrinkToFit="1"/>
      <protection locked="0"/>
    </xf>
    <xf numFmtId="49" fontId="41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71" xfId="42" applyFont="1" applyFill="1" applyBorder="1" applyAlignment="1" applyProtection="1">
      <alignment horizontal="center" vertical="center" shrinkToFit="1"/>
      <protection locked="0"/>
    </xf>
    <xf numFmtId="0" fontId="41" fillId="0" borderId="76" xfId="42" applyFont="1" applyFill="1" applyBorder="1" applyAlignment="1" applyProtection="1">
      <alignment horizontal="left" vertical="center" shrinkToFit="1"/>
      <protection locked="0"/>
    </xf>
    <xf numFmtId="49" fontId="41" fillId="0" borderId="77" xfId="42" applyNumberFormat="1" applyFont="1" applyFill="1" applyBorder="1" applyAlignment="1" applyProtection="1">
      <alignment horizontal="center" vertical="center" shrinkToFit="1"/>
      <protection locked="0"/>
    </xf>
    <xf numFmtId="49" fontId="41" fillId="0" borderId="78" xfId="42" applyNumberFormat="1" applyFont="1" applyFill="1" applyBorder="1" applyAlignment="1" applyProtection="1">
      <alignment horizontal="center" vertical="center" shrinkToFit="1"/>
      <protection locked="0"/>
    </xf>
    <xf numFmtId="49" fontId="41" fillId="0" borderId="34" xfId="42" applyNumberFormat="1" applyFont="1" applyFill="1" applyBorder="1" applyAlignment="1" applyProtection="1">
      <alignment horizontal="center" vertical="center" shrinkToFit="1"/>
      <protection locked="0"/>
    </xf>
    <xf numFmtId="0" fontId="41" fillId="0" borderId="32" xfId="0" applyFont="1" applyBorder="1" applyAlignment="1" applyProtection="1">
      <alignment horizontal="center" vertical="center" shrinkToFit="1"/>
      <protection locked="0"/>
    </xf>
    <xf numFmtId="49" fontId="41" fillId="0" borderId="12" xfId="0" applyNumberFormat="1" applyFont="1" applyBorder="1" applyAlignment="1" applyProtection="1">
      <alignment horizontal="center" vertical="center" shrinkToFit="1"/>
      <protection locked="0"/>
    </xf>
    <xf numFmtId="49" fontId="41" fillId="0" borderId="73" xfId="42" applyNumberFormat="1" applyFont="1" applyFill="1" applyBorder="1" applyAlignment="1" applyProtection="1">
      <alignment horizontal="center" vertical="center" shrinkToFit="1"/>
      <protection locked="0"/>
    </xf>
    <xf numFmtId="0" fontId="41" fillId="0" borderId="13" xfId="0" applyFont="1" applyFill="1" applyBorder="1" applyAlignment="1" applyProtection="1">
      <alignment horizontal="center" vertical="center" shrinkToFit="1"/>
      <protection locked="0"/>
    </xf>
    <xf numFmtId="49" fontId="41" fillId="0" borderId="13" xfId="0" applyNumberFormat="1" applyFont="1" applyBorder="1" applyAlignment="1" applyProtection="1">
      <alignment horizontal="center" vertical="center" shrinkToFit="1"/>
      <protection locked="0"/>
    </xf>
    <xf numFmtId="49" fontId="41" fillId="0" borderId="33" xfId="42" applyNumberFormat="1" applyFont="1" applyFill="1" applyBorder="1" applyAlignment="1" applyProtection="1">
      <alignment horizontal="center" vertical="center" shrinkToFit="1"/>
      <protection locked="0"/>
    </xf>
    <xf numFmtId="0" fontId="41" fillId="0" borderId="19" xfId="0" applyFont="1" applyBorder="1" applyAlignment="1" applyProtection="1">
      <alignment horizontal="center" vertical="center" shrinkToFit="1"/>
      <protection locked="0"/>
    </xf>
    <xf numFmtId="0" fontId="41" fillId="0" borderId="13" xfId="0" applyFont="1" applyBorder="1" applyAlignment="1" applyProtection="1">
      <alignment horizontal="left" vertical="center" shrinkToFit="1"/>
      <protection locked="0"/>
    </xf>
    <xf numFmtId="0" fontId="41" fillId="0" borderId="12" xfId="0" applyFont="1" applyBorder="1" applyAlignment="1" applyProtection="1">
      <alignment horizontal="left" vertical="center" shrinkToFit="1"/>
      <protection locked="0"/>
    </xf>
    <xf numFmtId="49" fontId="41" fillId="0" borderId="37" xfId="0" applyNumberFormat="1" applyFont="1" applyBorder="1" applyAlignment="1" applyProtection="1">
      <alignment horizontal="center" vertical="center" shrinkToFit="1"/>
      <protection locked="0"/>
    </xf>
    <xf numFmtId="0" fontId="41" fillId="0" borderId="40" xfId="0" applyFont="1" applyBorder="1" applyAlignment="1" applyProtection="1">
      <alignment horizontal="center" vertical="center" shrinkToFit="1"/>
      <protection locked="0"/>
    </xf>
    <xf numFmtId="0" fontId="41" fillId="0" borderId="14" xfId="0" applyFont="1" applyFill="1" applyBorder="1" applyAlignment="1" applyProtection="1">
      <alignment horizontal="center" vertical="center" shrinkToFit="1"/>
      <protection locked="0"/>
    </xf>
    <xf numFmtId="0" fontId="41" fillId="0" borderId="14" xfId="0" applyFont="1" applyBorder="1" applyAlignment="1" applyProtection="1">
      <alignment horizontal="left" vertical="center" shrinkToFit="1"/>
      <protection locked="0"/>
    </xf>
    <xf numFmtId="49" fontId="41" fillId="0" borderId="14" xfId="0" applyNumberFormat="1" applyFont="1" applyBorder="1" applyAlignment="1" applyProtection="1">
      <alignment horizontal="center" vertical="center" shrinkToFit="1"/>
      <protection locked="0"/>
    </xf>
    <xf numFmtId="49" fontId="41" fillId="0" borderId="38" xfId="42" applyNumberFormat="1" applyFont="1" applyFill="1" applyBorder="1" applyAlignment="1" applyProtection="1">
      <alignment horizontal="center" vertical="center" shrinkToFit="1"/>
      <protection locked="0"/>
    </xf>
    <xf numFmtId="49" fontId="41" fillId="0" borderId="39" xfId="42" applyNumberFormat="1" applyFont="1" applyFill="1" applyBorder="1" applyAlignment="1" applyProtection="1">
      <alignment horizontal="center" vertical="center" shrinkToFit="1"/>
      <protection locked="0"/>
    </xf>
    <xf numFmtId="0" fontId="41" fillId="0" borderId="25" xfId="0" applyFont="1" applyBorder="1" applyAlignment="1" applyProtection="1">
      <alignment horizontal="center" vertical="center" shrinkToFit="1"/>
      <protection locked="0"/>
    </xf>
    <xf numFmtId="0" fontId="37" fillId="0" borderId="10" xfId="0" applyFont="1" applyBorder="1" applyAlignment="1" applyProtection="1">
      <alignment horizontal="center" vertical="center"/>
      <protection locked="0"/>
    </xf>
    <xf numFmtId="0" fontId="38" fillId="0" borderId="0" xfId="0" applyNumberFormat="1" applyFont="1" applyAlignment="1">
      <alignment vertical="center"/>
    </xf>
    <xf numFmtId="0" fontId="40" fillId="30" borderId="58" xfId="0" applyFont="1" applyFill="1" applyBorder="1" applyAlignment="1" applyProtection="1">
      <alignment horizontal="center" vertical="center"/>
      <protection locked="0"/>
    </xf>
    <xf numFmtId="0" fontId="40" fillId="30" borderId="58" xfId="0" applyFont="1" applyFill="1" applyBorder="1" applyAlignment="1">
      <alignment vertical="center"/>
    </xf>
    <xf numFmtId="0" fontId="40" fillId="30" borderId="60" xfId="0" applyNumberFormat="1" applyFont="1" applyFill="1" applyBorder="1" applyAlignment="1">
      <alignment vertical="center"/>
    </xf>
    <xf numFmtId="0" fontId="40" fillId="30" borderId="89" xfId="0" applyFont="1" applyFill="1" applyBorder="1" applyAlignment="1">
      <alignment horizontal="center" vertical="center"/>
    </xf>
    <xf numFmtId="0" fontId="40" fillId="30" borderId="58" xfId="0" applyFont="1" applyFill="1" applyBorder="1" applyAlignment="1" applyProtection="1">
      <alignment vertical="center"/>
      <protection locked="0"/>
    </xf>
    <xf numFmtId="0" fontId="46" fillId="0" borderId="91" xfId="0" applyFont="1" applyBorder="1" applyAlignment="1">
      <alignment vertical="center"/>
    </xf>
    <xf numFmtId="0" fontId="40" fillId="26" borderId="62" xfId="0" applyNumberFormat="1" applyFont="1" applyFill="1" applyBorder="1" applyAlignment="1">
      <alignment horizontal="center" vertical="center"/>
    </xf>
    <xf numFmtId="0" fontId="40" fillId="26" borderId="13" xfId="0" applyNumberFormat="1" applyFont="1" applyFill="1" applyBorder="1" applyAlignment="1">
      <alignment horizontal="center" vertical="center"/>
    </xf>
    <xf numFmtId="0" fontId="40" fillId="26" borderId="12" xfId="0" applyNumberFormat="1" applyFont="1" applyFill="1" applyBorder="1" applyAlignment="1">
      <alignment horizontal="center" vertical="center"/>
    </xf>
    <xf numFmtId="0" fontId="40" fillId="26" borderId="37" xfId="0" applyNumberFormat="1" applyFont="1" applyFill="1" applyBorder="1" applyAlignment="1">
      <alignment horizontal="center" vertical="center"/>
    </xf>
    <xf numFmtId="0" fontId="40" fillId="30" borderId="13" xfId="0" applyNumberFormat="1" applyFont="1" applyFill="1" applyBorder="1" applyAlignment="1">
      <alignment horizontal="center" vertical="center"/>
    </xf>
    <xf numFmtId="0" fontId="40" fillId="30" borderId="12" xfId="0" applyNumberFormat="1" applyFont="1" applyFill="1" applyBorder="1" applyAlignment="1">
      <alignment horizontal="center" vertical="center"/>
    </xf>
    <xf numFmtId="0" fontId="40" fillId="30" borderId="14" xfId="0" applyNumberFormat="1" applyFont="1" applyFill="1" applyBorder="1" applyAlignment="1">
      <alignment horizontal="center" vertical="center"/>
    </xf>
    <xf numFmtId="0" fontId="40" fillId="26" borderId="15" xfId="0" applyNumberFormat="1" applyFont="1" applyFill="1" applyBorder="1" applyAlignment="1">
      <alignment horizontal="center" vertical="center"/>
    </xf>
    <xf numFmtId="0" fontId="40" fillId="30" borderId="58" xfId="0" applyNumberFormat="1" applyFont="1" applyFill="1" applyBorder="1" applyAlignment="1">
      <alignment horizontal="center" vertical="center"/>
    </xf>
    <xf numFmtId="0" fontId="40" fillId="26" borderId="66" xfId="42" applyNumberFormat="1" applyFont="1" applyFill="1" applyBorder="1" applyAlignment="1" applyProtection="1">
      <alignment horizontal="center" vertical="center"/>
    </xf>
    <xf numFmtId="0" fontId="40" fillId="26" borderId="33" xfId="42" applyNumberFormat="1" applyFont="1" applyFill="1" applyBorder="1" applyAlignment="1">
      <alignment horizontal="center" vertical="center"/>
    </xf>
    <xf numFmtId="0" fontId="40" fillId="26" borderId="34" xfId="42" applyNumberFormat="1" applyFont="1" applyFill="1" applyBorder="1" applyAlignment="1">
      <alignment horizontal="center" vertical="center"/>
    </xf>
    <xf numFmtId="0" fontId="40" fillId="26" borderId="35" xfId="42" applyNumberFormat="1" applyFont="1" applyFill="1" applyBorder="1" applyAlignment="1">
      <alignment horizontal="center" vertical="center"/>
    </xf>
    <xf numFmtId="0" fontId="40" fillId="26" borderId="36" xfId="42" applyNumberFormat="1" applyFont="1" applyFill="1" applyBorder="1" applyAlignment="1">
      <alignment horizontal="center" vertical="center"/>
    </xf>
    <xf numFmtId="0" fontId="40" fillId="26" borderId="93" xfId="42" applyNumberFormat="1" applyFont="1" applyFill="1" applyBorder="1" applyAlignment="1">
      <alignment horizontal="center" vertical="center"/>
    </xf>
    <xf numFmtId="0" fontId="40" fillId="26" borderId="78" xfId="42" applyNumberFormat="1" applyFont="1" applyFill="1" applyBorder="1" applyAlignment="1">
      <alignment horizontal="center" vertical="center"/>
    </xf>
    <xf numFmtId="0" fontId="40" fillId="30" borderId="33" xfId="42" applyNumberFormat="1" applyFont="1" applyFill="1" applyBorder="1" applyAlignment="1">
      <alignment horizontal="center" vertical="center"/>
    </xf>
    <xf numFmtId="0" fontId="40" fillId="30" borderId="34" xfId="42" applyNumberFormat="1" applyFont="1" applyFill="1" applyBorder="1" applyAlignment="1">
      <alignment horizontal="center" vertical="center"/>
    </xf>
    <xf numFmtId="0" fontId="40" fillId="30" borderId="35" xfId="42" applyNumberFormat="1" applyFont="1" applyFill="1" applyBorder="1" applyAlignment="1">
      <alignment horizontal="center" vertical="center"/>
    </xf>
    <xf numFmtId="0" fontId="40" fillId="30" borderId="36" xfId="42" applyNumberFormat="1" applyFont="1" applyFill="1" applyBorder="1" applyAlignment="1">
      <alignment horizontal="center" vertical="center"/>
    </xf>
    <xf numFmtId="0" fontId="40" fillId="30" borderId="38" xfId="42" applyNumberFormat="1" applyFont="1" applyFill="1" applyBorder="1" applyAlignment="1">
      <alignment horizontal="center" vertical="center"/>
    </xf>
    <xf numFmtId="0" fontId="40" fillId="30" borderId="39" xfId="42" applyNumberFormat="1" applyFont="1" applyFill="1" applyBorder="1" applyAlignment="1">
      <alignment horizontal="center" vertical="center"/>
    </xf>
    <xf numFmtId="0" fontId="40" fillId="26" borderId="12" xfId="42" applyNumberFormat="1" applyFont="1" applyFill="1" applyBorder="1" applyAlignment="1">
      <alignment horizontal="center" vertical="center"/>
    </xf>
    <xf numFmtId="0" fontId="40" fillId="26" borderId="12" xfId="42" applyNumberFormat="1" applyFont="1" applyFill="1" applyBorder="1" applyAlignment="1" applyProtection="1">
      <alignment horizontal="center" vertical="center"/>
    </xf>
    <xf numFmtId="0" fontId="40" fillId="26" borderId="42" xfId="0" applyNumberFormat="1" applyFont="1" applyFill="1" applyBorder="1" applyAlignment="1">
      <alignment horizontal="center" vertical="center"/>
    </xf>
    <xf numFmtId="0" fontId="40" fillId="26" borderId="16" xfId="0" applyNumberFormat="1" applyFont="1" applyFill="1" applyBorder="1" applyAlignment="1">
      <alignment horizontal="center" vertical="center"/>
    </xf>
    <xf numFmtId="0" fontId="40" fillId="30" borderId="92" xfId="0" applyNumberFormat="1" applyFont="1" applyFill="1" applyBorder="1" applyAlignment="1">
      <alignment horizontal="center" vertical="center"/>
    </xf>
    <xf numFmtId="0" fontId="40" fillId="30" borderId="58" xfId="42" applyNumberFormat="1" applyFont="1" applyFill="1" applyBorder="1" applyAlignment="1">
      <alignment horizontal="center" vertical="center"/>
    </xf>
    <xf numFmtId="0" fontId="40" fillId="30" borderId="58" xfId="42" applyNumberFormat="1" applyFont="1" applyFill="1" applyBorder="1" applyAlignment="1" applyProtection="1">
      <alignment horizontal="center" vertical="center"/>
    </xf>
    <xf numFmtId="0" fontId="47" fillId="28" borderId="80" xfId="0" applyFont="1" applyFill="1" applyBorder="1" applyAlignment="1">
      <alignment horizontal="center" vertical="top" textRotation="255" wrapText="1"/>
    </xf>
    <xf numFmtId="0" fontId="47" fillId="28" borderId="81" xfId="0" applyFont="1" applyFill="1" applyBorder="1" applyAlignment="1">
      <alignment horizontal="center" vertical="top" textRotation="255" wrapText="1"/>
    </xf>
    <xf numFmtId="0" fontId="47" fillId="28" borderId="44" xfId="0" applyFont="1" applyFill="1" applyBorder="1" applyAlignment="1">
      <alignment horizontal="center" vertical="top" textRotation="255" wrapText="1"/>
    </xf>
    <xf numFmtId="0" fontId="49" fillId="0" borderId="82" xfId="0" applyFont="1" applyBorder="1" applyAlignment="1">
      <alignment horizontal="left" vertical="center" wrapText="1"/>
    </xf>
    <xf numFmtId="0" fontId="49" fillId="0" borderId="83" xfId="0" applyFont="1" applyBorder="1" applyAlignment="1">
      <alignment horizontal="left" vertical="center"/>
    </xf>
    <xf numFmtId="0" fontId="49" fillId="0" borderId="84" xfId="0" applyFont="1" applyBorder="1" applyAlignment="1">
      <alignment horizontal="left" vertical="center"/>
    </xf>
    <xf numFmtId="0" fontId="49" fillId="0" borderId="85" xfId="0" applyFont="1" applyBorder="1" applyAlignment="1">
      <alignment horizontal="left" vertical="center"/>
    </xf>
    <xf numFmtId="0" fontId="49" fillId="0" borderId="86" xfId="0" applyFont="1" applyBorder="1" applyAlignment="1">
      <alignment horizontal="left" vertical="center"/>
    </xf>
    <xf numFmtId="0" fontId="49" fillId="0" borderId="30" xfId="0" applyFont="1" applyBorder="1" applyAlignment="1">
      <alignment horizontal="left" vertical="center"/>
    </xf>
    <xf numFmtId="0" fontId="41" fillId="26" borderId="87" xfId="0" applyFont="1" applyFill="1" applyBorder="1" applyAlignment="1">
      <alignment horizontal="center" vertical="center"/>
    </xf>
    <xf numFmtId="0" fontId="41" fillId="26" borderId="88" xfId="0" applyFont="1" applyFill="1" applyBorder="1" applyAlignment="1">
      <alignment horizontal="center" vertical="center"/>
    </xf>
    <xf numFmtId="0" fontId="48" fillId="27" borderId="54" xfId="0" applyFont="1" applyFill="1" applyBorder="1" applyAlignment="1">
      <alignment horizontal="center" vertical="center" textRotation="255"/>
    </xf>
    <xf numFmtId="0" fontId="48" fillId="27" borderId="58" xfId="0" applyFont="1" applyFill="1" applyBorder="1" applyAlignment="1">
      <alignment horizontal="center" vertical="center" textRotation="255"/>
    </xf>
    <xf numFmtId="0" fontId="41" fillId="26" borderId="54" xfId="0" applyFont="1" applyFill="1" applyBorder="1" applyAlignment="1">
      <alignment horizontal="center" vertical="center"/>
    </xf>
    <xf numFmtId="0" fontId="41" fillId="26" borderId="58" xfId="0" applyFont="1" applyFill="1" applyBorder="1" applyAlignment="1">
      <alignment horizontal="center" vertical="center"/>
    </xf>
    <xf numFmtId="0" fontId="40" fillId="26" borderId="54" xfId="0" applyFont="1" applyFill="1" applyBorder="1" applyAlignment="1">
      <alignment horizontal="center" vertical="center" textRotation="255" shrinkToFit="1"/>
    </xf>
    <xf numFmtId="0" fontId="40" fillId="26" borderId="58" xfId="0" applyFont="1" applyFill="1" applyBorder="1" applyAlignment="1">
      <alignment horizontal="center" vertical="center" textRotation="255" shrinkToFit="1"/>
    </xf>
    <xf numFmtId="0" fontId="40" fillId="0" borderId="12" xfId="0" applyFont="1" applyBorder="1" applyAlignment="1" applyProtection="1">
      <alignment horizontal="left" vertical="center"/>
      <protection locked="0"/>
    </xf>
    <xf numFmtId="0" fontId="40" fillId="30" borderId="58" xfId="0" applyFont="1" applyFill="1" applyBorder="1" applyAlignment="1" applyProtection="1">
      <alignment horizontal="left" vertical="center"/>
      <protection locked="0"/>
    </xf>
    <xf numFmtId="0" fontId="40" fillId="26" borderId="69" xfId="0" applyFont="1" applyFill="1" applyBorder="1" applyAlignment="1">
      <alignment horizontal="center" vertical="center"/>
    </xf>
    <xf numFmtId="0" fontId="40" fillId="26" borderId="89" xfId="0" applyFont="1" applyFill="1" applyBorder="1" applyAlignment="1">
      <alignment horizontal="center" vertical="center"/>
    </xf>
    <xf numFmtId="0" fontId="40" fillId="26" borderId="54" xfId="0" applyFont="1" applyFill="1" applyBorder="1" applyAlignment="1">
      <alignment horizontal="center" vertical="center"/>
    </xf>
    <xf numFmtId="0" fontId="40" fillId="26" borderId="58" xfId="0" applyFont="1" applyFill="1" applyBorder="1" applyAlignment="1">
      <alignment horizontal="center" vertical="center"/>
    </xf>
    <xf numFmtId="0" fontId="40" fillId="26" borderId="27" xfId="0" applyFont="1" applyFill="1" applyBorder="1" applyAlignment="1">
      <alignment horizontal="center" vertical="center"/>
    </xf>
    <xf numFmtId="0" fontId="30" fillId="26" borderId="26" xfId="0" applyFont="1" applyFill="1" applyBorder="1" applyAlignment="1">
      <alignment vertical="center"/>
    </xf>
    <xf numFmtId="0" fontId="40" fillId="0" borderId="13" xfId="0" applyFont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2" fillId="0" borderId="10" xfId="0" applyFont="1" applyBorder="1" applyAlignment="1" applyProtection="1">
      <alignment horizontal="center" vertical="top" wrapText="1"/>
      <protection locked="0"/>
    </xf>
    <xf numFmtId="0" fontId="32" fillId="0" borderId="90" xfId="0" applyFont="1" applyBorder="1" applyAlignment="1" applyProtection="1">
      <alignment horizontal="center" vertical="top" wrapText="1"/>
      <protection locked="0"/>
    </xf>
    <xf numFmtId="0" fontId="32" fillId="0" borderId="0" xfId="0" applyFont="1" applyBorder="1" applyAlignment="1" applyProtection="1">
      <alignment vertical="top"/>
      <protection locked="0"/>
    </xf>
    <xf numFmtId="0" fontId="32" fillId="0" borderId="91" xfId="0" applyFont="1" applyBorder="1" applyAlignment="1" applyProtection="1">
      <alignment horizontal="center" vertical="top" wrapText="1"/>
      <protection locked="0"/>
    </xf>
    <xf numFmtId="0" fontId="30" fillId="0" borderId="0" xfId="0" applyFont="1" applyAlignment="1">
      <alignment horizontal="left" vertical="center" wrapText="1" indent="1"/>
    </xf>
    <xf numFmtId="0" fontId="45" fillId="0" borderId="0" xfId="0" applyFont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6" fillId="0" borderId="0" xfId="0" applyFont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55エントリー" xfId="42"/>
    <cellStyle name="標準_アナウンス集計" xfId="43"/>
    <cellStyle name="未定義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54"/>
  <sheetViews>
    <sheetView showGridLines="0" tabSelected="1" view="pageBreakPreview" zoomScaleNormal="100" zoomScaleSheetLayoutView="100" workbookViewId="0">
      <selection activeCell="E2" sqref="E2"/>
    </sheetView>
  </sheetViews>
  <sheetFormatPr defaultColWidth="8.625" defaultRowHeight="18.75" customHeight="1"/>
  <cols>
    <col min="1" max="1" width="2.25" style="2" customWidth="1"/>
    <col min="2" max="2" width="10.875" style="2" customWidth="1"/>
    <col min="3" max="3" width="4.5" style="2" customWidth="1"/>
    <col min="4" max="4" width="5" style="22" bestFit="1" customWidth="1"/>
    <col min="5" max="5" width="9.875" style="2" customWidth="1"/>
    <col min="6" max="6" width="9.375" style="2" bestFit="1" customWidth="1"/>
    <col min="7" max="7" width="23.875" style="2" bestFit="1" customWidth="1"/>
    <col min="8" max="8" width="10.25" style="2" bestFit="1" customWidth="1"/>
    <col min="9" max="9" width="24.375" style="2" customWidth="1"/>
    <col min="10" max="10" width="12.375" style="2" customWidth="1"/>
    <col min="11" max="12" width="12.375" style="23" customWidth="1"/>
    <col min="13" max="13" width="12.25" style="2" bestFit="1" customWidth="1"/>
    <col min="14" max="14" width="8.625" style="2"/>
    <col min="15" max="15" width="9.5" style="2" customWidth="1"/>
    <col min="16" max="16" width="5.75" style="2" customWidth="1"/>
    <col min="17" max="16384" width="8.625" style="2"/>
  </cols>
  <sheetData>
    <row r="1" spans="2:13" ht="12.75" customHeight="1" thickBot="1"/>
    <row r="2" spans="2:13" ht="18.75" customHeight="1" thickBot="1">
      <c r="C2" s="24"/>
      <c r="D2" s="25"/>
      <c r="E2" s="259"/>
      <c r="F2" s="214" t="s">
        <v>53</v>
      </c>
      <c r="G2" s="299" t="s">
        <v>141</v>
      </c>
      <c r="H2" s="300"/>
      <c r="I2" s="300"/>
      <c r="J2" s="300"/>
      <c r="K2" s="300"/>
      <c r="L2" s="300"/>
      <c r="M2" s="301"/>
    </row>
    <row r="3" spans="2:13" ht="37.5" customHeight="1" thickBot="1">
      <c r="C3" s="26"/>
      <c r="G3" s="302"/>
      <c r="H3" s="303"/>
      <c r="I3" s="303"/>
      <c r="J3" s="303"/>
      <c r="K3" s="303"/>
      <c r="L3" s="303"/>
      <c r="M3" s="304"/>
    </row>
    <row r="4" spans="2:13" ht="24" customHeight="1">
      <c r="B4" s="220" t="s">
        <v>20</v>
      </c>
      <c r="C4" s="305"/>
      <c r="D4" s="307" t="s">
        <v>29</v>
      </c>
      <c r="E4" s="309" t="s">
        <v>61</v>
      </c>
      <c r="F4" s="162" t="s">
        <v>59</v>
      </c>
      <c r="G4" s="162" t="s">
        <v>59</v>
      </c>
      <c r="H4" s="163" t="s">
        <v>19</v>
      </c>
      <c r="I4" s="163" t="s">
        <v>37</v>
      </c>
      <c r="J4" s="163" t="s">
        <v>38</v>
      </c>
      <c r="K4" s="28" t="s">
        <v>54</v>
      </c>
      <c r="L4" s="29" t="s">
        <v>55</v>
      </c>
      <c r="M4" s="164" t="s">
        <v>39</v>
      </c>
    </row>
    <row r="5" spans="2:13" ht="24" customHeight="1" thickBot="1">
      <c r="B5" s="221" t="str">
        <f>IF(E2="福岡","40",IF(E2="佐賀","41",IF(E2="長崎","42",IF(E2="熊本","43",IF(E2="大分","44",IF(E2="宮崎","45",IF(E2="鹿児島","46",IF(E2="沖縄","47",""))))))))</f>
        <v/>
      </c>
      <c r="C5" s="306"/>
      <c r="D5" s="308"/>
      <c r="E5" s="310"/>
      <c r="F5" s="165" t="s">
        <v>62</v>
      </c>
      <c r="G5" s="166" t="s">
        <v>63</v>
      </c>
      <c r="H5" s="167" t="s">
        <v>44</v>
      </c>
      <c r="I5" s="167" t="s">
        <v>144</v>
      </c>
      <c r="J5" s="167" t="s">
        <v>44</v>
      </c>
      <c r="K5" s="167" t="s">
        <v>44</v>
      </c>
      <c r="L5" s="30" t="s">
        <v>145</v>
      </c>
      <c r="M5" s="168" t="s">
        <v>139</v>
      </c>
    </row>
    <row r="6" spans="2:13" ht="18.75" customHeight="1" thickBot="1">
      <c r="C6" s="218"/>
      <c r="D6" s="219"/>
      <c r="E6" s="169" t="s">
        <v>94</v>
      </c>
      <c r="F6" s="169" t="s">
        <v>110</v>
      </c>
      <c r="G6" s="216" t="s">
        <v>111</v>
      </c>
      <c r="H6" s="170" t="s">
        <v>112</v>
      </c>
      <c r="I6" s="215" t="s">
        <v>135</v>
      </c>
      <c r="J6" s="170" t="s">
        <v>116</v>
      </c>
      <c r="K6" s="171" t="s">
        <v>114</v>
      </c>
      <c r="L6" s="171" t="s">
        <v>133</v>
      </c>
      <c r="M6" s="217" t="s">
        <v>115</v>
      </c>
    </row>
    <row r="7" spans="2:13" s="33" customFormat="1" ht="18.75" customHeight="1" thickTop="1">
      <c r="B7" s="296" t="s">
        <v>140</v>
      </c>
      <c r="C7" s="172">
        <v>1</v>
      </c>
      <c r="D7" s="197" t="str">
        <f>IF($B$5&lt;&gt;"",$B$5*100+1,"")</f>
        <v/>
      </c>
      <c r="E7" s="222"/>
      <c r="F7" s="222"/>
      <c r="G7" s="223"/>
      <c r="H7" s="224"/>
      <c r="I7" s="223"/>
      <c r="J7" s="224"/>
      <c r="K7" s="225"/>
      <c r="L7" s="226"/>
      <c r="M7" s="227"/>
    </row>
    <row r="8" spans="2:13" s="33" customFormat="1" ht="18.75" customHeight="1">
      <c r="B8" s="297"/>
      <c r="C8" s="173">
        <v>2</v>
      </c>
      <c r="D8" s="198" t="str">
        <f>IF($B$5&lt;&gt;"",$B$5*100+2,"")</f>
        <v/>
      </c>
      <c r="E8" s="228"/>
      <c r="F8" s="228"/>
      <c r="G8" s="229"/>
      <c r="H8" s="230"/>
      <c r="I8" s="229"/>
      <c r="J8" s="230"/>
      <c r="K8" s="230"/>
      <c r="L8" s="226"/>
      <c r="M8" s="231"/>
    </row>
    <row r="9" spans="2:13" s="33" customFormat="1" ht="18.75" customHeight="1">
      <c r="B9" s="297"/>
      <c r="C9" s="173">
        <v>3</v>
      </c>
      <c r="D9" s="198" t="str">
        <f>IF($B$5&lt;&gt;"",$B$5*100+3,"")</f>
        <v/>
      </c>
      <c r="E9" s="228"/>
      <c r="F9" s="228"/>
      <c r="G9" s="229"/>
      <c r="H9" s="230"/>
      <c r="I9" s="229"/>
      <c r="J9" s="230"/>
      <c r="K9" s="230"/>
      <c r="L9" s="226"/>
      <c r="M9" s="231"/>
    </row>
    <row r="10" spans="2:13" s="33" customFormat="1" ht="18.75" customHeight="1">
      <c r="B10" s="297"/>
      <c r="C10" s="173">
        <v>4</v>
      </c>
      <c r="D10" s="198" t="str">
        <f>IF($B$5&lt;&gt;"",$B$5*100+4,"")</f>
        <v/>
      </c>
      <c r="E10" s="228"/>
      <c r="F10" s="228"/>
      <c r="G10" s="229"/>
      <c r="H10" s="230"/>
      <c r="I10" s="229"/>
      <c r="J10" s="230"/>
      <c r="K10" s="230"/>
      <c r="L10" s="226"/>
      <c r="M10" s="231"/>
    </row>
    <row r="11" spans="2:13" s="33" customFormat="1" ht="18.75" customHeight="1">
      <c r="B11" s="297"/>
      <c r="C11" s="173">
        <v>5</v>
      </c>
      <c r="D11" s="198" t="str">
        <f>IF($B$5&lt;&gt;"",$B$5*100+5,"")</f>
        <v/>
      </c>
      <c r="E11" s="228"/>
      <c r="F11" s="228"/>
      <c r="G11" s="229"/>
      <c r="H11" s="230"/>
      <c r="I11" s="229"/>
      <c r="J11" s="230"/>
      <c r="K11" s="230"/>
      <c r="L11" s="226"/>
      <c r="M11" s="231"/>
    </row>
    <row r="12" spans="2:13" s="33" customFormat="1" ht="18.75" customHeight="1">
      <c r="B12" s="297"/>
      <c r="C12" s="173">
        <v>6</v>
      </c>
      <c r="D12" s="198" t="str">
        <f>IF($B$5&lt;&gt;"",$B$5*100+6,"")</f>
        <v/>
      </c>
      <c r="E12" s="228"/>
      <c r="F12" s="228"/>
      <c r="G12" s="229"/>
      <c r="H12" s="230"/>
      <c r="I12" s="229"/>
      <c r="J12" s="230"/>
      <c r="K12" s="230"/>
      <c r="L12" s="226"/>
      <c r="M12" s="231"/>
    </row>
    <row r="13" spans="2:13" s="33" customFormat="1" ht="18.75" customHeight="1">
      <c r="B13" s="297"/>
      <c r="C13" s="173">
        <v>7</v>
      </c>
      <c r="D13" s="199" t="str">
        <f>IF($B$5&lt;&gt;"",$B$5*100+7,"")</f>
        <v/>
      </c>
      <c r="E13" s="228"/>
      <c r="F13" s="232"/>
      <c r="G13" s="229"/>
      <c r="H13" s="230"/>
      <c r="I13" s="229"/>
      <c r="J13" s="230"/>
      <c r="K13" s="230"/>
      <c r="L13" s="233"/>
      <c r="M13" s="231"/>
    </row>
    <row r="14" spans="2:13" s="33" customFormat="1" ht="18.75" customHeight="1">
      <c r="B14" s="297"/>
      <c r="C14" s="173">
        <v>8</v>
      </c>
      <c r="D14" s="198" t="str">
        <f>IF($B$5&lt;&gt;"",$B$5*100+8,"")</f>
        <v/>
      </c>
      <c r="E14" s="228"/>
      <c r="F14" s="228"/>
      <c r="G14" s="229"/>
      <c r="H14" s="230"/>
      <c r="I14" s="229"/>
      <c r="J14" s="230"/>
      <c r="K14" s="226"/>
      <c r="L14" s="234"/>
      <c r="M14" s="235"/>
    </row>
    <row r="15" spans="2:13" s="33" customFormat="1" ht="18.75" customHeight="1">
      <c r="B15" s="297"/>
      <c r="C15" s="173">
        <v>9</v>
      </c>
      <c r="D15" s="198" t="str">
        <f>IF($B$5&lt;&gt;"",$B$5*100+9,"")</f>
        <v/>
      </c>
      <c r="E15" s="228"/>
      <c r="F15" s="228"/>
      <c r="G15" s="229"/>
      <c r="H15" s="230"/>
      <c r="I15" s="229"/>
      <c r="J15" s="230"/>
      <c r="K15" s="236"/>
      <c r="L15" s="234"/>
      <c r="M15" s="237"/>
    </row>
    <row r="16" spans="2:13" s="33" customFormat="1" ht="18.75" customHeight="1">
      <c r="B16" s="297"/>
      <c r="C16" s="173">
        <v>10</v>
      </c>
      <c r="D16" s="198" t="str">
        <f>IF($B$5&lt;&gt;"",$B$5*100+10,"")</f>
        <v/>
      </c>
      <c r="E16" s="228"/>
      <c r="F16" s="228"/>
      <c r="G16" s="238"/>
      <c r="H16" s="239"/>
      <c r="I16" s="229"/>
      <c r="J16" s="239"/>
      <c r="K16" s="240"/>
      <c r="L16" s="234"/>
      <c r="M16" s="235"/>
    </row>
    <row r="17" spans="2:17" s="33" customFormat="1" ht="18.75" customHeight="1">
      <c r="B17" s="297"/>
      <c r="C17" s="173">
        <v>11</v>
      </c>
      <c r="D17" s="198" t="str">
        <f>IF($B$5&lt;&gt;"",$B$5*100+11,"")</f>
        <v/>
      </c>
      <c r="E17" s="228"/>
      <c r="F17" s="228"/>
      <c r="G17" s="229"/>
      <c r="H17" s="230"/>
      <c r="I17" s="229"/>
      <c r="J17" s="230"/>
      <c r="K17" s="230"/>
      <c r="L17" s="241"/>
      <c r="M17" s="242"/>
    </row>
    <row r="18" spans="2:17" s="33" customFormat="1" ht="18.75" customHeight="1">
      <c r="B18" s="297"/>
      <c r="C18" s="173">
        <v>12</v>
      </c>
      <c r="D18" s="198" t="str">
        <f>IF($B$5&lt;&gt;"",$B$5*100+12,"")</f>
        <v/>
      </c>
      <c r="E18" s="228"/>
      <c r="F18" s="228"/>
      <c r="G18" s="229"/>
      <c r="H18" s="230"/>
      <c r="I18" s="229"/>
      <c r="J18" s="230"/>
      <c r="K18" s="230"/>
      <c r="L18" s="226"/>
      <c r="M18" s="242"/>
    </row>
    <row r="19" spans="2:17" s="33" customFormat="1" ht="18.75" customHeight="1">
      <c r="B19" s="297"/>
      <c r="C19" s="173">
        <v>13</v>
      </c>
      <c r="D19" s="198" t="str">
        <f>IF($B$5&lt;&gt;"",$B$5*100+13,"")</f>
        <v/>
      </c>
      <c r="E19" s="228"/>
      <c r="F19" s="228"/>
      <c r="G19" s="229"/>
      <c r="H19" s="230"/>
      <c r="I19" s="229"/>
      <c r="J19" s="230"/>
      <c r="K19" s="230"/>
      <c r="L19" s="226"/>
      <c r="M19" s="242"/>
    </row>
    <row r="20" spans="2:17" s="33" customFormat="1" ht="18.75" customHeight="1">
      <c r="B20" s="297"/>
      <c r="C20" s="173">
        <v>14</v>
      </c>
      <c r="D20" s="198" t="str">
        <f>IF($B$5&lt;&gt;"",$B$5*100+14,"")</f>
        <v/>
      </c>
      <c r="E20" s="228"/>
      <c r="F20" s="228"/>
      <c r="G20" s="229"/>
      <c r="H20" s="230"/>
      <c r="I20" s="229"/>
      <c r="J20" s="230"/>
      <c r="K20" s="230"/>
      <c r="L20" s="226"/>
      <c r="M20" s="242"/>
    </row>
    <row r="21" spans="2:17" s="33" customFormat="1" ht="18.75" customHeight="1">
      <c r="B21" s="297"/>
      <c r="C21" s="173">
        <v>15</v>
      </c>
      <c r="D21" s="198" t="str">
        <f>IF($B$5&lt;&gt;"",$B$5*100+15,"")</f>
        <v/>
      </c>
      <c r="E21" s="228"/>
      <c r="F21" s="228"/>
      <c r="G21" s="229"/>
      <c r="H21" s="230"/>
      <c r="I21" s="229"/>
      <c r="J21" s="243"/>
      <c r="K21" s="244"/>
      <c r="L21" s="226"/>
      <c r="M21" s="242"/>
    </row>
    <row r="22" spans="2:17" s="33" customFormat="1" ht="18.75" customHeight="1">
      <c r="B22" s="297"/>
      <c r="C22" s="173">
        <v>16</v>
      </c>
      <c r="D22" s="200" t="str">
        <f>IF($B$5&lt;&gt;"",$B$5*100+16,"")</f>
        <v/>
      </c>
      <c r="E22" s="245"/>
      <c r="F22" s="245"/>
      <c r="G22" s="229"/>
      <c r="H22" s="246"/>
      <c r="I22" s="229"/>
      <c r="J22" s="246"/>
      <c r="K22" s="247"/>
      <c r="L22" s="226"/>
      <c r="M22" s="248"/>
    </row>
    <row r="23" spans="2:17" s="33" customFormat="1" ht="18.75" customHeight="1">
      <c r="B23" s="297"/>
      <c r="C23" s="173">
        <v>17</v>
      </c>
      <c r="D23" s="198" t="str">
        <f>IF($B$5&lt;&gt;"",$B$5*100+17,"")</f>
        <v/>
      </c>
      <c r="E23" s="228"/>
      <c r="F23" s="228"/>
      <c r="G23" s="229"/>
      <c r="H23" s="243"/>
      <c r="I23" s="229"/>
      <c r="J23" s="243"/>
      <c r="K23" s="230"/>
      <c r="L23" s="226"/>
      <c r="M23" s="242"/>
    </row>
    <row r="24" spans="2:17" s="33" customFormat="1" ht="18.75" customHeight="1">
      <c r="B24" s="297"/>
      <c r="C24" s="173">
        <v>18</v>
      </c>
      <c r="D24" s="198" t="str">
        <f>IF($B$5&lt;&gt;"",$B$5*100+18,"")</f>
        <v/>
      </c>
      <c r="E24" s="228"/>
      <c r="F24" s="228"/>
      <c r="G24" s="249"/>
      <c r="H24" s="243"/>
      <c r="I24" s="229"/>
      <c r="J24" s="243"/>
      <c r="K24" s="230"/>
      <c r="L24" s="226"/>
      <c r="M24" s="242"/>
    </row>
    <row r="25" spans="2:17" s="33" customFormat="1" ht="18.75" customHeight="1">
      <c r="B25" s="297"/>
      <c r="C25" s="173">
        <v>19</v>
      </c>
      <c r="D25" s="198" t="str">
        <f>IF($B$5&lt;&gt;"",$B$5*100+19,"")</f>
        <v/>
      </c>
      <c r="E25" s="228"/>
      <c r="F25" s="228"/>
      <c r="G25" s="250"/>
      <c r="H25" s="251"/>
      <c r="I25" s="229"/>
      <c r="J25" s="251"/>
      <c r="K25" s="230"/>
      <c r="L25" s="226"/>
      <c r="M25" s="252"/>
    </row>
    <row r="26" spans="2:17" s="33" customFormat="1" ht="18.75" customHeight="1" thickBot="1">
      <c r="B26" s="298"/>
      <c r="C26" s="174">
        <v>20</v>
      </c>
      <c r="D26" s="201" t="str">
        <f>IF($B$5&lt;&gt;"",$B$5*100+20,"")</f>
        <v/>
      </c>
      <c r="E26" s="253"/>
      <c r="F26" s="253"/>
      <c r="G26" s="254"/>
      <c r="H26" s="255"/>
      <c r="I26" s="254"/>
      <c r="J26" s="255"/>
      <c r="K26" s="256"/>
      <c r="L26" s="257"/>
      <c r="M26" s="258"/>
    </row>
    <row r="27" spans="2:17" ht="18.75" customHeight="1">
      <c r="H27" s="35"/>
      <c r="I27" s="35"/>
      <c r="J27" s="35"/>
      <c r="K27" s="36"/>
      <c r="L27" s="36"/>
      <c r="M27" s="35"/>
      <c r="O27" s="37"/>
      <c r="P27" s="38"/>
    </row>
    <row r="28" spans="2:17" ht="18.75" customHeight="1">
      <c r="H28" s="35"/>
      <c r="I28" s="35"/>
      <c r="J28" s="35"/>
      <c r="K28" s="36"/>
      <c r="L28" s="36"/>
      <c r="M28" s="35"/>
      <c r="O28" s="37"/>
      <c r="P28" s="38"/>
    </row>
    <row r="29" spans="2:17" ht="18.75" customHeight="1">
      <c r="E29" s="4"/>
      <c r="F29" s="4"/>
      <c r="G29" s="4"/>
      <c r="H29" s="39"/>
      <c r="I29" s="39"/>
      <c r="J29" s="39"/>
      <c r="K29" s="40"/>
      <c r="L29" s="40"/>
      <c r="M29" s="39"/>
      <c r="O29" s="38"/>
      <c r="P29" s="38"/>
    </row>
    <row r="30" spans="2:17" ht="18.75" customHeight="1">
      <c r="E30" s="41"/>
      <c r="F30" s="42"/>
      <c r="G30" s="43"/>
      <c r="H30" s="43"/>
      <c r="I30" s="44"/>
      <c r="J30" s="45"/>
      <c r="K30" s="45"/>
      <c r="L30" s="45"/>
      <c r="M30" s="45"/>
      <c r="O30" s="46" t="s">
        <v>21</v>
      </c>
      <c r="P30" s="2">
        <v>40</v>
      </c>
      <c r="Q30" s="2" t="s">
        <v>52</v>
      </c>
    </row>
    <row r="31" spans="2:17" ht="18.75" customHeight="1">
      <c r="E31" s="41"/>
      <c r="F31" s="42"/>
      <c r="G31" s="43"/>
      <c r="H31" s="43"/>
      <c r="I31" s="44"/>
      <c r="J31" s="45"/>
      <c r="K31" s="45"/>
      <c r="L31" s="45"/>
      <c r="M31" s="45"/>
      <c r="O31" s="46" t="s">
        <v>22</v>
      </c>
      <c r="P31" s="2">
        <v>41</v>
      </c>
      <c r="Q31" s="2" t="s">
        <v>27</v>
      </c>
    </row>
    <row r="32" spans="2:17" ht="18.75" customHeight="1">
      <c r="E32" s="41"/>
      <c r="F32" s="42"/>
      <c r="G32" s="43"/>
      <c r="H32" s="43"/>
      <c r="I32" s="44"/>
      <c r="J32" s="45"/>
      <c r="K32" s="45"/>
      <c r="L32" s="45"/>
      <c r="M32" s="45"/>
      <c r="O32" s="46" t="s">
        <v>23</v>
      </c>
      <c r="P32" s="2">
        <v>42</v>
      </c>
      <c r="Q32" s="2" t="s">
        <v>28</v>
      </c>
    </row>
    <row r="33" spans="5:16" ht="18.75" customHeight="1">
      <c r="E33" s="41"/>
      <c r="F33" s="42"/>
      <c r="G33" s="43"/>
      <c r="H33" s="43"/>
      <c r="I33" s="44"/>
      <c r="J33" s="45"/>
      <c r="K33" s="45"/>
      <c r="L33" s="45"/>
      <c r="M33" s="45"/>
      <c r="O33" s="46" t="s">
        <v>24</v>
      </c>
      <c r="P33" s="2">
        <v>43</v>
      </c>
    </row>
    <row r="34" spans="5:16" ht="18.75" customHeight="1">
      <c r="E34" s="47"/>
      <c r="F34" s="48"/>
      <c r="G34" s="43"/>
      <c r="H34" s="43"/>
      <c r="I34" s="44"/>
      <c r="J34" s="45"/>
      <c r="K34" s="45"/>
      <c r="L34" s="45"/>
      <c r="M34" s="45"/>
      <c r="O34" s="46" t="s">
        <v>25</v>
      </c>
      <c r="P34" s="2">
        <v>44</v>
      </c>
    </row>
    <row r="35" spans="5:16" ht="18.75" customHeight="1">
      <c r="E35" s="41"/>
      <c r="F35" s="42"/>
      <c r="G35" s="43"/>
      <c r="H35" s="43"/>
      <c r="I35" s="44"/>
      <c r="J35" s="45"/>
      <c r="K35" s="45"/>
      <c r="L35" s="45"/>
      <c r="M35" s="45"/>
      <c r="O35" s="46" t="s">
        <v>95</v>
      </c>
      <c r="P35" s="2">
        <v>45</v>
      </c>
    </row>
    <row r="36" spans="5:16" ht="18.75" customHeight="1">
      <c r="E36" s="41"/>
      <c r="F36" s="42"/>
      <c r="G36" s="43"/>
      <c r="H36" s="43"/>
      <c r="I36" s="44"/>
      <c r="J36" s="45"/>
      <c r="K36" s="45"/>
      <c r="L36" s="45"/>
      <c r="M36" s="45"/>
      <c r="O36" s="46" t="s">
        <v>26</v>
      </c>
      <c r="P36" s="2">
        <v>46</v>
      </c>
    </row>
    <row r="37" spans="5:16" ht="18.75" customHeight="1">
      <c r="E37" s="41"/>
      <c r="F37" s="42"/>
      <c r="G37" s="43"/>
      <c r="H37" s="43"/>
      <c r="I37" s="44"/>
      <c r="J37" s="45"/>
      <c r="K37" s="45"/>
      <c r="L37" s="45"/>
      <c r="M37" s="49"/>
      <c r="O37" s="46" t="s">
        <v>99</v>
      </c>
      <c r="P37" s="2">
        <v>47</v>
      </c>
    </row>
    <row r="38" spans="5:16" ht="18.75" customHeight="1">
      <c r="E38" s="41"/>
      <c r="F38" s="50"/>
      <c r="G38" s="43"/>
      <c r="H38" s="43"/>
      <c r="I38" s="44"/>
      <c r="J38" s="45"/>
      <c r="K38" s="45"/>
      <c r="L38" s="45"/>
      <c r="M38" s="45"/>
      <c r="O38" s="46" t="s">
        <v>47</v>
      </c>
    </row>
    <row r="39" spans="5:16" ht="18.75" customHeight="1">
      <c r="E39" s="41"/>
      <c r="F39" s="42"/>
      <c r="G39" s="43"/>
      <c r="H39" s="43"/>
      <c r="I39" s="44"/>
      <c r="J39" s="45"/>
      <c r="K39" s="45"/>
      <c r="L39" s="45"/>
      <c r="M39" s="45"/>
    </row>
    <row r="40" spans="5:16" ht="18.75" customHeight="1">
      <c r="E40" s="41"/>
      <c r="F40" s="42"/>
      <c r="G40" s="43"/>
      <c r="H40" s="43"/>
      <c r="I40" s="44"/>
      <c r="J40" s="45"/>
      <c r="K40" s="45"/>
      <c r="L40" s="45"/>
      <c r="M40" s="45"/>
    </row>
    <row r="41" spans="5:16" ht="18.75" customHeight="1">
      <c r="E41" s="41"/>
      <c r="F41" s="42"/>
      <c r="G41" s="43"/>
      <c r="H41" s="43"/>
      <c r="I41" s="44"/>
      <c r="J41" s="45"/>
      <c r="K41" s="45"/>
      <c r="L41" s="45"/>
      <c r="M41" s="45"/>
    </row>
    <row r="42" spans="5:16" ht="18.75" customHeight="1">
      <c r="E42" s="41"/>
      <c r="F42" s="42"/>
      <c r="G42" s="43"/>
      <c r="H42" s="43"/>
      <c r="I42" s="44"/>
      <c r="J42" s="45"/>
      <c r="K42" s="45"/>
      <c r="L42" s="45"/>
      <c r="M42" s="45"/>
    </row>
    <row r="43" spans="5:16" ht="18.75" customHeight="1">
      <c r="E43" s="41"/>
      <c r="F43" s="42"/>
      <c r="G43" s="43"/>
      <c r="H43" s="43"/>
      <c r="I43" s="44"/>
      <c r="J43" s="45"/>
      <c r="K43" s="45"/>
      <c r="L43" s="45"/>
      <c r="M43" s="45"/>
    </row>
    <row r="44" spans="5:16" ht="18.75" customHeight="1">
      <c r="E44" s="41"/>
      <c r="F44" s="42"/>
      <c r="G44" s="43"/>
      <c r="H44" s="43"/>
      <c r="I44" s="44"/>
      <c r="J44" s="45"/>
      <c r="K44" s="45"/>
      <c r="L44" s="45"/>
      <c r="M44" s="45"/>
    </row>
    <row r="45" spans="5:16" ht="18.75" customHeight="1">
      <c r="E45" s="41"/>
      <c r="F45" s="42"/>
      <c r="G45" s="43"/>
      <c r="H45" s="43"/>
      <c r="I45" s="44"/>
      <c r="J45" s="45"/>
      <c r="K45" s="45"/>
      <c r="L45" s="45"/>
      <c r="M45" s="49"/>
    </row>
    <row r="46" spans="5:16" ht="18.75" customHeight="1">
      <c r="E46" s="41"/>
      <c r="F46" s="42"/>
      <c r="G46" s="43"/>
      <c r="H46" s="43"/>
      <c r="I46" s="44"/>
      <c r="J46" s="45"/>
      <c r="K46" s="45"/>
      <c r="L46" s="45"/>
      <c r="M46" s="49"/>
    </row>
    <row r="47" spans="5:16" ht="18.75" customHeight="1">
      <c r="E47" s="41"/>
      <c r="F47" s="42"/>
      <c r="G47" s="43"/>
      <c r="H47" s="43"/>
      <c r="I47" s="44"/>
      <c r="J47" s="45"/>
      <c r="K47" s="45"/>
      <c r="L47" s="45"/>
      <c r="M47" s="45"/>
    </row>
    <row r="48" spans="5:16" ht="18.75" customHeight="1">
      <c r="E48" s="41"/>
      <c r="F48" s="42"/>
      <c r="G48" s="43"/>
      <c r="H48" s="43"/>
      <c r="I48" s="44"/>
      <c r="J48" s="45"/>
      <c r="K48" s="45"/>
      <c r="L48" s="45"/>
      <c r="M48" s="45"/>
    </row>
    <row r="49" spans="5:13" ht="18.75" customHeight="1">
      <c r="E49" s="41"/>
      <c r="F49" s="42"/>
      <c r="G49" s="43"/>
      <c r="H49" s="43"/>
      <c r="I49" s="44"/>
      <c r="J49" s="45"/>
      <c r="K49" s="45"/>
      <c r="L49" s="45"/>
      <c r="M49" s="45"/>
    </row>
    <row r="50" spans="5:13" ht="18.75" customHeight="1">
      <c r="E50" s="41"/>
      <c r="F50" s="42"/>
      <c r="G50" s="43"/>
      <c r="H50" s="43"/>
      <c r="I50" s="44"/>
      <c r="J50" s="45"/>
      <c r="K50" s="45"/>
      <c r="L50" s="45"/>
      <c r="M50" s="45"/>
    </row>
    <row r="51" spans="5:13" ht="18.75" customHeight="1">
      <c r="E51" s="41"/>
      <c r="F51" s="42"/>
      <c r="G51" s="43"/>
      <c r="H51" s="43"/>
      <c r="I51" s="44"/>
      <c r="J51" s="45"/>
      <c r="K51" s="45"/>
      <c r="L51" s="45"/>
      <c r="M51" s="45"/>
    </row>
    <row r="52" spans="5:13" ht="18.75" customHeight="1">
      <c r="E52" s="41"/>
      <c r="F52" s="42"/>
      <c r="G52" s="43"/>
      <c r="H52" s="43"/>
      <c r="I52" s="44"/>
      <c r="J52" s="45"/>
      <c r="K52" s="45"/>
      <c r="L52" s="45"/>
      <c r="M52" s="45"/>
    </row>
    <row r="53" spans="5:13" ht="18.75" customHeight="1">
      <c r="E53" s="41"/>
      <c r="F53" s="42"/>
      <c r="G53" s="43"/>
      <c r="H53" s="43"/>
      <c r="I53" s="44"/>
      <c r="J53" s="45"/>
      <c r="K53" s="45"/>
      <c r="L53" s="45"/>
      <c r="M53" s="45"/>
    </row>
    <row r="54" spans="5:13" ht="18.75" customHeight="1">
      <c r="E54" s="41"/>
      <c r="F54" s="42"/>
      <c r="G54" s="43"/>
      <c r="H54" s="43"/>
      <c r="I54" s="44"/>
      <c r="J54" s="45"/>
      <c r="K54" s="45"/>
      <c r="L54" s="45"/>
      <c r="M54" s="45"/>
    </row>
  </sheetData>
  <mergeCells count="5">
    <mergeCell ref="B7:B26"/>
    <mergeCell ref="G2:M3"/>
    <mergeCell ref="C4:C5"/>
    <mergeCell ref="D4:D5"/>
    <mergeCell ref="E4:E5"/>
  </mergeCells>
  <phoneticPr fontId="1"/>
  <dataValidations count="10">
    <dataValidation type="textLength" imeMode="halfAlpha" allowBlank="1" showInputMessage="1" showErrorMessage="1" sqref="L30:M54 J30:J37 J39:J54 K7 J8:K20 L7:L26 K21:K26">
      <formula1>0</formula1>
      <formula2>15</formula2>
    </dataValidation>
    <dataValidation type="list" allowBlank="1" showInputMessage="1" showErrorMessage="1" sqref="F21:F26">
      <formula1>$P$31:$P$36</formula1>
    </dataValidation>
    <dataValidation type="list" allowBlank="1" showInputMessage="1" showErrorMessage="1" sqref="E2">
      <formula1>",福岡,佐賀,長崎,熊本,大分,宮崎,鹿児島,沖縄"</formula1>
    </dataValidation>
    <dataValidation type="list" allowBlank="1" showInputMessage="1" showErrorMessage="1" sqref="E7:E26">
      <formula1>$Q$30:$Q$33</formula1>
    </dataValidation>
    <dataValidation errorStyle="warning" imeMode="hiragana" allowBlank="1" showInputMessage="1" showErrorMessage="1" error="半角カタカナです。" sqref="H38 G16"/>
    <dataValidation type="textLength" imeMode="halfAlpha" allowBlank="1" showInputMessage="1" showErrorMessage="1" sqref="J38">
      <formula1>1</formula1>
      <formula2>10</formula2>
    </dataValidation>
    <dataValidation imeMode="halfKatakana" allowBlank="1" showInputMessage="1" showErrorMessage="1" sqref="G39:G54 G30:G37"/>
    <dataValidation imeMode="hiragana" allowBlank="1" showInputMessage="1" showErrorMessage="1" sqref="H39:I54 K30:K54 H30:I37 E30:F54 I38 G8:G15 M7:M26 I7:I26 G17:G23"/>
    <dataValidation errorStyle="warning" imeMode="halfKatakana" allowBlank="1" showInputMessage="1" showErrorMessage="1" error="半角カタカナです。" sqref="G38"/>
    <dataValidation type="textLength" allowBlank="1" showInputMessage="1" showErrorMessage="1" sqref="H7:H26">
      <formula1>0</formula1>
      <formula2>8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4" orientation="landscape" horizontalDpi="4294967293" verticalDpi="300" r:id="rId1"/>
  <headerFooter alignWithMargins="0"/>
  <cellWatches>
    <cellWatch r="G19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64"/>
  <sheetViews>
    <sheetView showGridLines="0" view="pageBreakPreview" zoomScaleNormal="100" zoomScaleSheetLayoutView="100" workbookViewId="0"/>
  </sheetViews>
  <sheetFormatPr defaultColWidth="8.625" defaultRowHeight="18.75" customHeight="1"/>
  <cols>
    <col min="1" max="1" width="7.75" style="2" customWidth="1"/>
    <col min="2" max="4" width="8.625" style="2"/>
    <col min="5" max="6" width="15.5" style="2" customWidth="1"/>
    <col min="7" max="7" width="6.75" style="2" bestFit="1" customWidth="1"/>
    <col min="8" max="8" width="5" style="2" bestFit="1" customWidth="1"/>
    <col min="9" max="9" width="7.5" style="2" bestFit="1" customWidth="1"/>
    <col min="10" max="10" width="5.625" style="38" customWidth="1"/>
    <col min="11" max="11" width="8.625" style="2"/>
    <col min="12" max="12" width="9.875" style="2" customWidth="1"/>
    <col min="13" max="13" width="10.125" style="2" customWidth="1"/>
    <col min="14" max="14" width="19.875" style="2" customWidth="1"/>
    <col min="15" max="15" width="9" style="52" customWidth="1"/>
    <col min="16" max="16" width="24.375" style="2" customWidth="1"/>
    <col min="17" max="17" width="12.375" style="52" customWidth="1"/>
    <col min="18" max="19" width="12.375" style="53" customWidth="1"/>
    <col min="20" max="20" width="12.875" style="52" customWidth="1"/>
    <col min="21" max="22" width="8.625" style="2"/>
    <col min="23" max="27" width="5.75" style="2" customWidth="1"/>
    <col min="28" max="16384" width="8.625" style="2"/>
  </cols>
  <sheetData>
    <row r="1" spans="2:20" ht="29.25" customHeight="1" thickBot="1">
      <c r="B1" s="51" t="s">
        <v>117</v>
      </c>
      <c r="N1" s="260" t="s">
        <v>137</v>
      </c>
    </row>
    <row r="2" spans="2:20" ht="18.75" customHeight="1" thickBot="1">
      <c r="B2" s="51" t="s">
        <v>118</v>
      </c>
      <c r="C2" s="54"/>
      <c r="D2" s="54"/>
      <c r="E2" s="54"/>
      <c r="F2" s="54"/>
      <c r="G2" s="55"/>
      <c r="H2" s="55"/>
      <c r="I2" s="55"/>
      <c r="J2" s="56"/>
      <c r="K2" s="55"/>
      <c r="L2" s="259"/>
      <c r="M2" s="266" t="s">
        <v>53</v>
      </c>
      <c r="N2" s="55"/>
      <c r="P2" s="24"/>
      <c r="Q2" s="57"/>
      <c r="R2" s="58"/>
      <c r="S2" s="58"/>
      <c r="T2" s="57"/>
    </row>
    <row r="3" spans="2:20" ht="18.75" customHeight="1" thickBot="1">
      <c r="B3" s="26"/>
      <c r="D3" s="4"/>
      <c r="E3" s="59"/>
      <c r="F3" s="59"/>
      <c r="P3" s="2" t="s">
        <v>136</v>
      </c>
    </row>
    <row r="4" spans="2:20" ht="18.75" customHeight="1">
      <c r="B4" s="315"/>
      <c r="C4" s="317" t="s">
        <v>32</v>
      </c>
      <c r="D4" s="162" t="s">
        <v>33</v>
      </c>
      <c r="E4" s="162" t="s">
        <v>34</v>
      </c>
      <c r="F4" s="162" t="s">
        <v>57</v>
      </c>
      <c r="G4" s="27" t="s">
        <v>35</v>
      </c>
      <c r="H4" s="27" t="s">
        <v>50</v>
      </c>
      <c r="I4" s="192" t="s">
        <v>126</v>
      </c>
      <c r="J4" s="311" t="s">
        <v>29</v>
      </c>
      <c r="K4" s="309" t="s">
        <v>53</v>
      </c>
      <c r="L4" s="309" t="s">
        <v>61</v>
      </c>
      <c r="M4" s="162" t="s">
        <v>59</v>
      </c>
      <c r="N4" s="162" t="s">
        <v>59</v>
      </c>
      <c r="O4" s="193" t="s">
        <v>36</v>
      </c>
      <c r="P4" s="163" t="s">
        <v>37</v>
      </c>
      <c r="Q4" s="193" t="s">
        <v>38</v>
      </c>
      <c r="R4" s="60" t="s">
        <v>54</v>
      </c>
      <c r="S4" s="61" t="s">
        <v>55</v>
      </c>
      <c r="T4" s="194" t="s">
        <v>39</v>
      </c>
    </row>
    <row r="5" spans="2:20" ht="36.75" customHeight="1" thickBot="1">
      <c r="B5" s="316"/>
      <c r="C5" s="318"/>
      <c r="D5" s="319" t="s">
        <v>43</v>
      </c>
      <c r="E5" s="320"/>
      <c r="F5" s="62" t="s">
        <v>58</v>
      </c>
      <c r="G5" s="161" t="s">
        <v>127</v>
      </c>
      <c r="H5" s="160" t="s">
        <v>51</v>
      </c>
      <c r="I5" s="161" t="s">
        <v>109</v>
      </c>
      <c r="J5" s="312"/>
      <c r="K5" s="310"/>
      <c r="L5" s="310"/>
      <c r="M5" s="165" t="s">
        <v>62</v>
      </c>
      <c r="N5" s="166" t="s">
        <v>63</v>
      </c>
      <c r="O5" s="195" t="s">
        <v>44</v>
      </c>
      <c r="P5" s="167" t="s">
        <v>45</v>
      </c>
      <c r="Q5" s="195" t="s">
        <v>44</v>
      </c>
      <c r="R5" s="195" t="s">
        <v>44</v>
      </c>
      <c r="S5" s="63" t="s">
        <v>56</v>
      </c>
      <c r="T5" s="196" t="s">
        <v>46</v>
      </c>
    </row>
    <row r="6" spans="2:20" ht="18.75" customHeight="1" thickBot="1">
      <c r="B6" s="64" t="s">
        <v>60</v>
      </c>
      <c r="C6" s="65" t="s">
        <v>41</v>
      </c>
      <c r="D6" s="31">
        <v>65</v>
      </c>
      <c r="E6" s="32" t="s">
        <v>142</v>
      </c>
      <c r="F6" s="32" t="s">
        <v>143</v>
      </c>
      <c r="G6" s="31">
        <v>2</v>
      </c>
      <c r="H6" s="31" t="s">
        <v>48</v>
      </c>
      <c r="I6" s="31">
        <v>3</v>
      </c>
      <c r="J6" s="31">
        <v>4301</v>
      </c>
      <c r="K6" s="202" t="s">
        <v>104</v>
      </c>
      <c r="L6" s="202" t="s">
        <v>52</v>
      </c>
      <c r="M6" s="32" t="s">
        <v>128</v>
      </c>
      <c r="N6" s="32" t="s">
        <v>129</v>
      </c>
      <c r="O6" s="267" t="s">
        <v>130</v>
      </c>
      <c r="P6" s="32" t="s">
        <v>113</v>
      </c>
      <c r="Q6" s="267" t="s">
        <v>132</v>
      </c>
      <c r="R6" s="276" t="s">
        <v>131</v>
      </c>
      <c r="S6" s="276" t="s">
        <v>134</v>
      </c>
      <c r="T6" s="66" t="s">
        <v>115</v>
      </c>
    </row>
    <row r="7" spans="2:20" s="73" customFormat="1" ht="18.75" customHeight="1" thickTop="1">
      <c r="B7" s="67">
        <v>1</v>
      </c>
      <c r="C7" s="68" t="s">
        <v>40</v>
      </c>
      <c r="D7" s="69"/>
      <c r="E7" s="76"/>
      <c r="F7" s="70"/>
      <c r="G7" s="69"/>
      <c r="H7" s="69"/>
      <c r="I7" s="72"/>
      <c r="J7" s="71"/>
      <c r="K7" s="68" t="str">
        <f>IF($L$2&lt;&gt;0,$L$2,"")</f>
        <v/>
      </c>
      <c r="L7" s="68" t="str">
        <f>IF(J7&gt;0,VLOOKUP(J7,②学校情報!$D$7:$M$26,2),"")</f>
        <v/>
      </c>
      <c r="M7" s="68" t="str">
        <f>IF(J7&gt;0,VLOOKUP(J7,②学校情報!$D$7:$M$26,3),"")</f>
        <v/>
      </c>
      <c r="N7" s="68" t="str">
        <f>IF(J7&gt;0,VLOOKUP(J7,②学校情報!$D$7:$M$26,4),"")</f>
        <v/>
      </c>
      <c r="O7" s="268" t="str">
        <f>IF(J7&gt;0,VLOOKUP(J7,②学校情報!$D$7:$M$26,5),"")</f>
        <v/>
      </c>
      <c r="P7" s="68" t="str">
        <f>IF(J7&gt;0,VLOOKUP(J7,②学校情報!$D$7:$M$26,6),"")</f>
        <v/>
      </c>
      <c r="Q7" s="268" t="str">
        <f>IF(J7&gt;0,VLOOKUP(J7,②学校情報!$D$7:$M$26,7),"")</f>
        <v/>
      </c>
      <c r="R7" s="277" t="str">
        <f>IF(J7&gt;0,VLOOKUP(J7,②学校情報!$D$7:$M$26,8),"")</f>
        <v/>
      </c>
      <c r="S7" s="278" t="str">
        <f>IF(J7&gt;0,VLOOKUP(J7,②学校情報!$D$7:$M$26,9),"")</f>
        <v/>
      </c>
      <c r="T7" s="204" t="str">
        <f>IF(J7&gt;0,VLOOKUP(J7,②学校情報!$D$7:$M$26,10),"")</f>
        <v/>
      </c>
    </row>
    <row r="8" spans="2:20" s="73" customFormat="1" ht="18.75" customHeight="1">
      <c r="B8" s="34">
        <v>2</v>
      </c>
      <c r="C8" s="74" t="s">
        <v>40</v>
      </c>
      <c r="D8" s="69"/>
      <c r="E8" s="76"/>
      <c r="F8" s="76"/>
      <c r="G8" s="75"/>
      <c r="H8" s="75"/>
      <c r="I8" s="77"/>
      <c r="J8" s="71"/>
      <c r="K8" s="74" t="str">
        <f t="shared" ref="K8:K39" si="0">IF($L$2&lt;&gt;0,$L$2,"")</f>
        <v/>
      </c>
      <c r="L8" s="74" t="str">
        <f>IF(J8&gt;0,VLOOKUP(J8,②学校情報!$D$7:$M$26,2),"")</f>
        <v/>
      </c>
      <c r="M8" s="74" t="str">
        <f>IF(J8&gt;0,VLOOKUP(J8,②学校情報!$D$7:$M$26,3),"")</f>
        <v/>
      </c>
      <c r="N8" s="68" t="str">
        <f>IF(J8&gt;0,VLOOKUP(J8,②学校情報!$D$7:$M$26,4),"")</f>
        <v/>
      </c>
      <c r="O8" s="269" t="str">
        <f>IF(J8&gt;0,VLOOKUP(J8,②学校情報!$D$7:$M$26,5),"")</f>
        <v/>
      </c>
      <c r="P8" s="74" t="str">
        <f>IF(J8&gt;0,VLOOKUP(J8,②学校情報!$D$7:$M$26,6),"")</f>
        <v/>
      </c>
      <c r="Q8" s="269" t="str">
        <f>IF(J8&gt;0,VLOOKUP(J8,②学校情報!$D$7:$M$26,7),"")</f>
        <v/>
      </c>
      <c r="R8" s="279" t="str">
        <f>IF(J8&gt;0,VLOOKUP(J8,②学校情報!$D$7:$M$26,8),"")</f>
        <v/>
      </c>
      <c r="S8" s="280" t="str">
        <f>IF(J8&gt;0,VLOOKUP(J8,②学校情報!$D$7:$M$26,9),"")</f>
        <v/>
      </c>
      <c r="T8" s="205" t="str">
        <f>IF(J8&gt;0,VLOOKUP(J8,②学校情報!$D$7:$M$26,10),"")</f>
        <v/>
      </c>
    </row>
    <row r="9" spans="2:20" s="73" customFormat="1" ht="18.75" customHeight="1">
      <c r="B9" s="34">
        <v>3</v>
      </c>
      <c r="C9" s="74" t="s">
        <v>40</v>
      </c>
      <c r="D9" s="69"/>
      <c r="E9" s="76"/>
      <c r="F9" s="76"/>
      <c r="G9" s="75"/>
      <c r="H9" s="75"/>
      <c r="I9" s="77"/>
      <c r="J9" s="71"/>
      <c r="K9" s="74" t="str">
        <f t="shared" si="0"/>
        <v/>
      </c>
      <c r="L9" s="74" t="str">
        <f>IF(J9&gt;0,VLOOKUP(J9,②学校情報!$D$7:$M$26,2),"")</f>
        <v/>
      </c>
      <c r="M9" s="74" t="str">
        <f>IF(J9&gt;0,VLOOKUP(J9,②学校情報!$D$7:$M$26,3),"")</f>
        <v/>
      </c>
      <c r="N9" s="74" t="str">
        <f>IF(J9&gt;0,VLOOKUP(J9,②学校情報!$D$7:$M$26,4),"")</f>
        <v/>
      </c>
      <c r="O9" s="269" t="str">
        <f>IF(J9&gt;0,VLOOKUP(J9,②学校情報!$D$7:$M$26,5),"")</f>
        <v/>
      </c>
      <c r="P9" s="74" t="str">
        <f>IF(J9&gt;0,VLOOKUP(J9,②学校情報!$D$7:$M$26,6),"")</f>
        <v/>
      </c>
      <c r="Q9" s="269" t="str">
        <f>IF(J9&gt;0,VLOOKUP(J9,②学校情報!$D$7:$M$26,7),"")</f>
        <v/>
      </c>
      <c r="R9" s="279" t="str">
        <f>IF(J9&gt;0,VLOOKUP(J9,②学校情報!$D$7:$M$26,8),"")</f>
        <v/>
      </c>
      <c r="S9" s="280" t="str">
        <f>IF(J9&gt;0,VLOOKUP(J9,②学校情報!$D$7:$M$26,9),"")</f>
        <v/>
      </c>
      <c r="T9" s="205" t="str">
        <f>IF(J9&gt;0,VLOOKUP(J9,②学校情報!$D$7:$M$26,10),"")</f>
        <v/>
      </c>
    </row>
    <row r="10" spans="2:20" s="73" customFormat="1" ht="18.75" customHeight="1">
      <c r="B10" s="34">
        <v>4</v>
      </c>
      <c r="C10" s="74" t="s">
        <v>40</v>
      </c>
      <c r="D10" s="69"/>
      <c r="E10" s="76"/>
      <c r="F10" s="76"/>
      <c r="G10" s="75"/>
      <c r="H10" s="75"/>
      <c r="I10" s="77"/>
      <c r="J10" s="71"/>
      <c r="K10" s="74" t="str">
        <f t="shared" si="0"/>
        <v/>
      </c>
      <c r="L10" s="74" t="str">
        <f>IF(J10&gt;0,VLOOKUP(J10,②学校情報!$D$7:$M$26,2),"")</f>
        <v/>
      </c>
      <c r="M10" s="74" t="str">
        <f>IF(J10&gt;0,VLOOKUP(J10,②学校情報!$D$7:$M$26,3),"")</f>
        <v/>
      </c>
      <c r="N10" s="74" t="str">
        <f>IF(J10&gt;0,VLOOKUP(J10,②学校情報!$D$7:$M$26,4),"")</f>
        <v/>
      </c>
      <c r="O10" s="269" t="str">
        <f>IF(J10&gt;0,VLOOKUP(J10,②学校情報!$D$7:$M$26,5),"")</f>
        <v/>
      </c>
      <c r="P10" s="74" t="str">
        <f>IF(J10&gt;0,VLOOKUP(J10,②学校情報!$D$7:$M$26,6),"")</f>
        <v/>
      </c>
      <c r="Q10" s="269" t="str">
        <f>IF(J10&gt;0,VLOOKUP(J10,②学校情報!$D$7:$M$26,7),"")</f>
        <v/>
      </c>
      <c r="R10" s="279" t="str">
        <f>IF(J10&gt;0,VLOOKUP(J10,②学校情報!$D$7:$M$26,8),"")</f>
        <v/>
      </c>
      <c r="S10" s="280" t="str">
        <f>IF(J10&gt;0,VLOOKUP(J10,②学校情報!$D$7:$M$26,9),"")</f>
        <v/>
      </c>
      <c r="T10" s="205" t="str">
        <f>IF(J10&gt;0,VLOOKUP(J10,②学校情報!$D$7:$M$26,10),"")</f>
        <v/>
      </c>
    </row>
    <row r="11" spans="2:20" s="73" customFormat="1" ht="18.75" customHeight="1">
      <c r="B11" s="34">
        <v>5</v>
      </c>
      <c r="C11" s="74" t="s">
        <v>40</v>
      </c>
      <c r="D11" s="69"/>
      <c r="E11" s="76"/>
      <c r="F11" s="76"/>
      <c r="G11" s="75"/>
      <c r="H11" s="75"/>
      <c r="I11" s="77"/>
      <c r="J11" s="71"/>
      <c r="K11" s="74" t="str">
        <f t="shared" si="0"/>
        <v/>
      </c>
      <c r="L11" s="74" t="str">
        <f>IF(J11&gt;0,VLOOKUP(J11,②学校情報!$D$7:$M$26,2),"")</f>
        <v/>
      </c>
      <c r="M11" s="74" t="str">
        <f>IF(J11&gt;0,VLOOKUP(J11,②学校情報!$D$7:$M$26,3),"")</f>
        <v/>
      </c>
      <c r="N11" s="74" t="str">
        <f>IF(J11&gt;0,VLOOKUP(J11,②学校情報!$D$7:$M$26,4),"")</f>
        <v/>
      </c>
      <c r="O11" s="269" t="str">
        <f>IF(J11&gt;0,VLOOKUP(J11,②学校情報!$D$7:$M$26,5),"")</f>
        <v/>
      </c>
      <c r="P11" s="74" t="str">
        <f>IF(J11&gt;0,VLOOKUP(J11,②学校情報!$D$7:$M$26,6),"")</f>
        <v/>
      </c>
      <c r="Q11" s="269" t="str">
        <f>IF(J11&gt;0,VLOOKUP(J11,②学校情報!$D$7:$M$26,7),"")</f>
        <v/>
      </c>
      <c r="R11" s="279" t="str">
        <f>IF(J11&gt;0,VLOOKUP(J11,②学校情報!$D$7:$M$26,8),"")</f>
        <v/>
      </c>
      <c r="S11" s="280" t="str">
        <f>IF(J11&gt;0,VLOOKUP(J11,②学校情報!$D$7:$M$26,9),"")</f>
        <v/>
      </c>
      <c r="T11" s="205" t="str">
        <f>IF(J11&gt;0,VLOOKUP(J11,②学校情報!$D$7:$M$26,10),"")</f>
        <v/>
      </c>
    </row>
    <row r="12" spans="2:20" s="73" customFormat="1" ht="18.75" customHeight="1">
      <c r="B12" s="34">
        <v>6</v>
      </c>
      <c r="C12" s="74" t="s">
        <v>40</v>
      </c>
      <c r="D12" s="69"/>
      <c r="E12" s="76"/>
      <c r="F12" s="76"/>
      <c r="G12" s="75"/>
      <c r="H12" s="75"/>
      <c r="I12" s="77"/>
      <c r="J12" s="71"/>
      <c r="K12" s="74" t="str">
        <f t="shared" si="0"/>
        <v/>
      </c>
      <c r="L12" s="74" t="str">
        <f>IF(J12&gt;0,VLOOKUP(J12,②学校情報!$D$7:$M$26,2),"")</f>
        <v/>
      </c>
      <c r="M12" s="74" t="str">
        <f>IF(J12&gt;0,VLOOKUP(J12,②学校情報!$D$7:$M$26,3),"")</f>
        <v/>
      </c>
      <c r="N12" s="206" t="str">
        <f>IF(J12&gt;0,VLOOKUP(J12,②学校情報!$D$7:$M$26,4),"")</f>
        <v/>
      </c>
      <c r="O12" s="270" t="str">
        <f>IF(J12&gt;0,VLOOKUP(J12,②学校情報!$D$7:$M$26,5),"")</f>
        <v/>
      </c>
      <c r="P12" s="206" t="str">
        <f>IF(J12&gt;0,VLOOKUP(J12,②学校情報!$D$7:$M$26,6),"")</f>
        <v/>
      </c>
      <c r="Q12" s="270" t="str">
        <f>IF(J12&gt;0,VLOOKUP(J12,②学校情報!$D$7:$M$26,7),"")</f>
        <v/>
      </c>
      <c r="R12" s="279" t="str">
        <f>IF(J12&gt;0,VLOOKUP(J12,②学校情報!$D$7:$M$26,8),"")</f>
        <v/>
      </c>
      <c r="S12" s="280" t="str">
        <f>IF(J12&gt;0,VLOOKUP(J12,②学校情報!$D$7:$M$26,9),"")</f>
        <v/>
      </c>
      <c r="T12" s="205" t="str">
        <f>IF(J12&gt;0,VLOOKUP(J12,②学校情報!$D$7:$M$26,10),"")</f>
        <v/>
      </c>
    </row>
    <row r="13" spans="2:20" s="73" customFormat="1" ht="18.75" customHeight="1">
      <c r="B13" s="34">
        <v>7</v>
      </c>
      <c r="C13" s="74" t="s">
        <v>40</v>
      </c>
      <c r="D13" s="69"/>
      <c r="E13" s="76"/>
      <c r="F13" s="76"/>
      <c r="G13" s="75"/>
      <c r="H13" s="75"/>
      <c r="I13" s="78"/>
      <c r="J13" s="71"/>
      <c r="K13" s="203" t="str">
        <f t="shared" si="0"/>
        <v/>
      </c>
      <c r="L13" s="203" t="str">
        <f>IF(J13&gt;0,VLOOKUP(J13,②学校情報!$D$7:$M$26,2),"")</f>
        <v/>
      </c>
      <c r="M13" s="203" t="str">
        <f>IF(J13&gt;0,VLOOKUP(J13,②学校情報!$D$7:$M$26,3),"")</f>
        <v/>
      </c>
      <c r="N13" s="203" t="str">
        <f>IF(J13&gt;0,VLOOKUP(J13,②学校情報!$D$7:$M$26,4),"")</f>
        <v/>
      </c>
      <c r="O13" s="269" t="str">
        <f>IF(J13&gt;0,VLOOKUP(J13,②学校情報!$D$7:$M$26,5),"")</f>
        <v/>
      </c>
      <c r="P13" s="74" t="str">
        <f>IF(J13&gt;0,VLOOKUP(J13,②学校情報!$D$7:$M$26,6),"")</f>
        <v/>
      </c>
      <c r="Q13" s="269" t="str">
        <f>IF(J13&gt;0,VLOOKUP(J13,②学校情報!$D$7:$M$26,7),"")</f>
        <v/>
      </c>
      <c r="R13" s="279" t="str">
        <f>IF(J13&gt;0,VLOOKUP(J13,②学校情報!$D$7:$M$26,8),"")</f>
        <v/>
      </c>
      <c r="S13" s="280" t="str">
        <f>IF(J13&gt;0,VLOOKUP(J13,②学校情報!$D$7:$M$26,9),"")</f>
        <v/>
      </c>
      <c r="T13" s="204" t="str">
        <f>IF(J13&gt;0,VLOOKUP(J13,②学校情報!$D$7:$M$26,10),"")</f>
        <v/>
      </c>
    </row>
    <row r="14" spans="2:20" s="73" customFormat="1" ht="18.75" customHeight="1">
      <c r="B14" s="34">
        <v>8</v>
      </c>
      <c r="C14" s="74" t="s">
        <v>40</v>
      </c>
      <c r="D14" s="75"/>
      <c r="E14" s="76"/>
      <c r="F14" s="76"/>
      <c r="G14" s="75"/>
      <c r="H14" s="75"/>
      <c r="I14" s="77"/>
      <c r="J14" s="71"/>
      <c r="K14" s="74" t="str">
        <f t="shared" si="0"/>
        <v/>
      </c>
      <c r="L14" s="74" t="str">
        <f>IF(J14&gt;0,VLOOKUP(J14,②学校情報!$D$7:$M$26,2),"")</f>
        <v/>
      </c>
      <c r="M14" s="74" t="str">
        <f>IF(J14&gt;0,VLOOKUP(J14,②学校情報!$D$7:$M$26,3),"")</f>
        <v/>
      </c>
      <c r="N14" s="74" t="str">
        <f>IF(J14&gt;0,VLOOKUP(J14,②学校情報!$D$7:$M$26,4),"")</f>
        <v/>
      </c>
      <c r="O14" s="269" t="str">
        <f>IF(J14&gt;0,VLOOKUP(J14,②学校情報!$D$7:$M$26,5),"")</f>
        <v/>
      </c>
      <c r="P14" s="74" t="str">
        <f>IF(J14&gt;0,VLOOKUP(J14,②学校情報!$D$7:$M$26,6),"")</f>
        <v/>
      </c>
      <c r="Q14" s="269" t="str">
        <f>IF(J14&gt;0,VLOOKUP(J14,②学校情報!$D$7:$M$26,7),"")</f>
        <v/>
      </c>
      <c r="R14" s="281" t="str">
        <f>IF(J14&gt;0,VLOOKUP(J14,②学校情報!$D$7:$M$26,8),"")</f>
        <v/>
      </c>
      <c r="S14" s="282" t="str">
        <f>IF(J14&gt;0,VLOOKUP(J14,②学校情報!$D$7:$M$26,9),"")</f>
        <v/>
      </c>
      <c r="T14" s="205" t="str">
        <f>IF(J14&gt;0,VLOOKUP(J14,②学校情報!$D$7:$M$26,10),"")</f>
        <v/>
      </c>
    </row>
    <row r="15" spans="2:20" s="73" customFormat="1" ht="18.75" customHeight="1">
      <c r="B15" s="177"/>
      <c r="C15" s="178"/>
      <c r="D15" s="179"/>
      <c r="E15" s="180"/>
      <c r="F15" s="180"/>
      <c r="G15" s="179"/>
      <c r="H15" s="180"/>
      <c r="I15" s="181"/>
      <c r="J15" s="179"/>
      <c r="K15" s="178"/>
      <c r="L15" s="178"/>
      <c r="M15" s="178"/>
      <c r="N15" s="178"/>
      <c r="O15" s="271"/>
      <c r="P15" s="178"/>
      <c r="Q15" s="271"/>
      <c r="R15" s="283"/>
      <c r="S15" s="284"/>
      <c r="T15" s="207"/>
    </row>
    <row r="16" spans="2:20" s="73" customFormat="1" ht="18.75" customHeight="1">
      <c r="B16" s="182"/>
      <c r="C16" s="183"/>
      <c r="D16" s="184"/>
      <c r="E16" s="185"/>
      <c r="F16" s="185"/>
      <c r="G16" s="184"/>
      <c r="H16" s="185"/>
      <c r="I16" s="186"/>
      <c r="J16" s="184"/>
      <c r="K16" s="183"/>
      <c r="L16" s="183"/>
      <c r="M16" s="183"/>
      <c r="N16" s="183"/>
      <c r="O16" s="272"/>
      <c r="P16" s="183"/>
      <c r="Q16" s="272"/>
      <c r="R16" s="285"/>
      <c r="S16" s="286"/>
      <c r="T16" s="208"/>
    </row>
    <row r="17" spans="2:20" s="73" customFormat="1" ht="18.75" customHeight="1">
      <c r="B17" s="182"/>
      <c r="C17" s="183"/>
      <c r="D17" s="184"/>
      <c r="E17" s="185"/>
      <c r="F17" s="185"/>
      <c r="G17" s="184"/>
      <c r="H17" s="185"/>
      <c r="I17" s="186"/>
      <c r="J17" s="184"/>
      <c r="K17" s="183"/>
      <c r="L17" s="183"/>
      <c r="M17" s="183"/>
      <c r="N17" s="183"/>
      <c r="O17" s="272"/>
      <c r="P17" s="183"/>
      <c r="Q17" s="272"/>
      <c r="R17" s="285"/>
      <c r="S17" s="286"/>
      <c r="T17" s="208"/>
    </row>
    <row r="18" spans="2:20" s="73" customFormat="1" ht="18.75" customHeight="1" thickBot="1">
      <c r="B18" s="187"/>
      <c r="C18" s="188"/>
      <c r="D18" s="189"/>
      <c r="E18" s="190"/>
      <c r="F18" s="190"/>
      <c r="G18" s="189"/>
      <c r="H18" s="190"/>
      <c r="I18" s="191"/>
      <c r="J18" s="189"/>
      <c r="K18" s="188"/>
      <c r="L18" s="188"/>
      <c r="M18" s="188"/>
      <c r="N18" s="188"/>
      <c r="O18" s="273"/>
      <c r="P18" s="188"/>
      <c r="Q18" s="273"/>
      <c r="R18" s="287"/>
      <c r="S18" s="288"/>
      <c r="T18" s="209"/>
    </row>
    <row r="19" spans="2:20" s="73" customFormat="1" ht="18.75" customHeight="1">
      <c r="B19" s="79">
        <v>1</v>
      </c>
      <c r="C19" s="80" t="s">
        <v>41</v>
      </c>
      <c r="D19" s="69"/>
      <c r="E19" s="82"/>
      <c r="F19" s="82"/>
      <c r="G19" s="81"/>
      <c r="H19" s="81"/>
      <c r="I19" s="83"/>
      <c r="J19" s="71"/>
      <c r="K19" s="80" t="str">
        <f t="shared" si="0"/>
        <v/>
      </c>
      <c r="L19" s="80" t="str">
        <f>IF(J19&gt;0,VLOOKUP(J19,②学校情報!$D$7:$M$26,2),"")</f>
        <v/>
      </c>
      <c r="M19" s="80" t="str">
        <f>IF(J19&gt;0,VLOOKUP(J19,②学校情報!$D$7:$M$26,3),"")</f>
        <v/>
      </c>
      <c r="N19" s="80" t="str">
        <f>IF(J19&gt;0,VLOOKUP(J19,②学校情報!$D$7:$M$26,4),"")</f>
        <v/>
      </c>
      <c r="O19" s="269" t="str">
        <f>IF(J19&gt;0,VLOOKUP(J19,②学校情報!$D$7:$M$26,5),"")</f>
        <v/>
      </c>
      <c r="P19" s="74" t="str">
        <f>IF(J19&gt;0,VLOOKUP(J19,②学校情報!$D$7:$M$26,6),"")</f>
        <v/>
      </c>
      <c r="Q19" s="269" t="str">
        <f>IF(J19&gt;0,VLOOKUP(J19,②学校情報!$D$7:$M$26,7),"")</f>
        <v/>
      </c>
      <c r="R19" s="277" t="str">
        <f>IF(J19&gt;0,VLOOKUP(J19,②学校情報!$D$7:$M$26,8),"")</f>
        <v/>
      </c>
      <c r="S19" s="278" t="str">
        <f>IF(J19&gt;0,VLOOKUP(J19,②学校情報!$D$7:$M$26,9),"")</f>
        <v/>
      </c>
      <c r="T19" s="204" t="str">
        <f>IF(J19&gt;0,VLOOKUP(J19,②学校情報!$D$7:$M$26,10),"")</f>
        <v/>
      </c>
    </row>
    <row r="20" spans="2:20" s="73" customFormat="1" ht="18.75" customHeight="1">
      <c r="B20" s="34">
        <v>2</v>
      </c>
      <c r="C20" s="74" t="s">
        <v>41</v>
      </c>
      <c r="D20" s="69"/>
      <c r="E20" s="76"/>
      <c r="F20" s="76"/>
      <c r="G20" s="75"/>
      <c r="H20" s="75"/>
      <c r="I20" s="84"/>
      <c r="J20" s="71"/>
      <c r="K20" s="74" t="str">
        <f t="shared" si="0"/>
        <v/>
      </c>
      <c r="L20" s="74" t="str">
        <f>IF(J20&gt;0,VLOOKUP(J20,②学校情報!$D$7:$M$26,2),"")</f>
        <v/>
      </c>
      <c r="M20" s="74" t="str">
        <f>IF(J20&gt;0,VLOOKUP(J20,②学校情報!$D$7:$M$26,3),"")</f>
        <v/>
      </c>
      <c r="N20" s="74" t="str">
        <f>IF(J20&gt;0,VLOOKUP(J20,②学校情報!$D$7:$M$26,4),"")</f>
        <v/>
      </c>
      <c r="O20" s="269" t="str">
        <f>IF(J20&gt;0,VLOOKUP(J20,②学校情報!$D$7:$M$26,5),"")</f>
        <v/>
      </c>
      <c r="P20" s="74" t="str">
        <f>IF(J20&gt;0,VLOOKUP(J20,②学校情報!$D$7:$M$26,6),"")</f>
        <v/>
      </c>
      <c r="Q20" s="269" t="str">
        <f>IF(J20&gt;0,VLOOKUP(J20,②学校情報!$D$7:$M$26,7),"")</f>
        <v/>
      </c>
      <c r="R20" s="279" t="str">
        <f>IF(J20&gt;0,VLOOKUP(J20,②学校情報!$D$7:$M$26,8),"")</f>
        <v/>
      </c>
      <c r="S20" s="280" t="str">
        <f>IF(J20&gt;0,VLOOKUP(J20,②学校情報!$D$7:$M$26,9),"")</f>
        <v/>
      </c>
      <c r="T20" s="204" t="str">
        <f>IF(J20&gt;0,VLOOKUP(J20,②学校情報!$D$7:$M$26,10),"")</f>
        <v/>
      </c>
    </row>
    <row r="21" spans="2:20" s="73" customFormat="1" ht="18.75" customHeight="1">
      <c r="B21" s="34">
        <v>3</v>
      </c>
      <c r="C21" s="74" t="s">
        <v>41</v>
      </c>
      <c r="D21" s="69"/>
      <c r="E21" s="76"/>
      <c r="F21" s="76"/>
      <c r="G21" s="75"/>
      <c r="H21" s="75"/>
      <c r="I21" s="71"/>
      <c r="J21" s="71"/>
      <c r="K21" s="74" t="str">
        <f t="shared" si="0"/>
        <v/>
      </c>
      <c r="L21" s="74" t="str">
        <f>IF(J21&gt;0,VLOOKUP(J21,②学校情報!$D$7:$M$26,2),"")</f>
        <v/>
      </c>
      <c r="M21" s="74" t="str">
        <f>IF(J21&gt;0,VLOOKUP(J21,②学校情報!$D$7:$M$26,3),"")</f>
        <v/>
      </c>
      <c r="N21" s="74" t="str">
        <f>IF(J21&gt;0,VLOOKUP(J21,②学校情報!$D$7:$M$26,4),"")</f>
        <v/>
      </c>
      <c r="O21" s="268" t="str">
        <f>IF(J21&gt;0,VLOOKUP(J21,②学校情報!$D$7:$M$26,5),"")</f>
        <v/>
      </c>
      <c r="P21" s="68" t="str">
        <f>IF(J21&gt;0,VLOOKUP(J21,②学校情報!$D$7:$M$26,6),"")</f>
        <v/>
      </c>
      <c r="Q21" s="268" t="str">
        <f>IF(J21&gt;0,VLOOKUP(J21,②学校情報!$D$7:$M$26,7),"")</f>
        <v/>
      </c>
      <c r="R21" s="279" t="str">
        <f>IF(J21&gt;0,VLOOKUP(J21,②学校情報!$D$7:$M$26,8),"")</f>
        <v/>
      </c>
      <c r="S21" s="280" t="str">
        <f>IF(J21&gt;0,VLOOKUP(J21,②学校情報!$D$7:$M$26,9),"")</f>
        <v/>
      </c>
      <c r="T21" s="204" t="str">
        <f>IF(J21&gt;0,VLOOKUP(J21,②学校情報!$D$7:$M$26,10),"")</f>
        <v/>
      </c>
    </row>
    <row r="22" spans="2:20" s="73" customFormat="1" ht="18.75" customHeight="1">
      <c r="B22" s="34">
        <v>4</v>
      </c>
      <c r="C22" s="74" t="s">
        <v>41</v>
      </c>
      <c r="D22" s="69"/>
      <c r="E22" s="76"/>
      <c r="F22" s="76"/>
      <c r="G22" s="75"/>
      <c r="H22" s="75"/>
      <c r="I22" s="71"/>
      <c r="J22" s="71"/>
      <c r="K22" s="74" t="str">
        <f t="shared" si="0"/>
        <v/>
      </c>
      <c r="L22" s="74" t="str">
        <f>IF(J22&gt;0,VLOOKUP(J22,②学校情報!$D$7:$M$26,2),"")</f>
        <v/>
      </c>
      <c r="M22" s="74" t="str">
        <f>IF(J22&gt;0,VLOOKUP(J22,②学校情報!$D$7:$M$26,3),"")</f>
        <v/>
      </c>
      <c r="N22" s="74" t="str">
        <f>IF(J22&gt;0,VLOOKUP(J22,②学校情報!$D$7:$M$26,4),"")</f>
        <v/>
      </c>
      <c r="O22" s="269" t="str">
        <f>IF(J22&gt;0,VLOOKUP(J22,②学校情報!$D$7:$M$26,5),"")</f>
        <v/>
      </c>
      <c r="P22" s="74" t="str">
        <f>IF(J22&gt;0,VLOOKUP(J22,②学校情報!$D$7:$M$26,6),"")</f>
        <v/>
      </c>
      <c r="Q22" s="269" t="str">
        <f>IF(J22&gt;0,VLOOKUP(J22,②学校情報!$D$7:$M$26,7),"")</f>
        <v/>
      </c>
      <c r="R22" s="279" t="str">
        <f>IF(J22&gt;0,VLOOKUP(J22,②学校情報!$D$7:$M$26,8),"")</f>
        <v/>
      </c>
      <c r="S22" s="280" t="str">
        <f>IF(J22&gt;0,VLOOKUP(J22,②学校情報!$D$7:$M$26,9),"")</f>
        <v/>
      </c>
      <c r="T22" s="205" t="str">
        <f>IF(J22&gt;0,VLOOKUP(J22,②学校情報!$D$7:$M$26,10),"")</f>
        <v/>
      </c>
    </row>
    <row r="23" spans="2:20" s="73" customFormat="1" ht="18.75" customHeight="1">
      <c r="B23" s="34">
        <v>5</v>
      </c>
      <c r="C23" s="74" t="s">
        <v>41</v>
      </c>
      <c r="D23" s="69"/>
      <c r="E23" s="76"/>
      <c r="F23" s="76"/>
      <c r="G23" s="75"/>
      <c r="H23" s="75"/>
      <c r="I23" s="71"/>
      <c r="J23" s="71"/>
      <c r="K23" s="74" t="str">
        <f t="shared" si="0"/>
        <v/>
      </c>
      <c r="L23" s="74" t="str">
        <f>IF(J23&gt;0,VLOOKUP(J23,②学校情報!$D$7:$M$26,2),"")</f>
        <v/>
      </c>
      <c r="M23" s="74" t="str">
        <f>IF(J23&gt;0,VLOOKUP(J23,②学校情報!$D$7:$M$26,3),"")</f>
        <v/>
      </c>
      <c r="N23" s="74" t="str">
        <f>IF(J23&gt;0,VLOOKUP(J23,②学校情報!$D$7:$M$26,4),"")</f>
        <v/>
      </c>
      <c r="O23" s="269" t="str">
        <f>IF(J23&gt;0,VLOOKUP(J23,②学校情報!$D$7:$M$26,5),"")</f>
        <v/>
      </c>
      <c r="P23" s="74" t="str">
        <f>IF(J23&gt;0,VLOOKUP(J23,②学校情報!$D$7:$M$26,6),"")</f>
        <v/>
      </c>
      <c r="Q23" s="269" t="str">
        <f>IF(J23&gt;0,VLOOKUP(J23,②学校情報!$D$7:$M$26,7),"")</f>
        <v/>
      </c>
      <c r="R23" s="279" t="str">
        <f>IF(J23&gt;0,VLOOKUP(J23,②学校情報!$D$7:$M$26,8),"")</f>
        <v/>
      </c>
      <c r="S23" s="280" t="str">
        <f>IF(J23&gt;0,VLOOKUP(J23,②学校情報!$D$7:$M$26,9),"")</f>
        <v/>
      </c>
      <c r="T23" s="205" t="str">
        <f>IF(J23&gt;0,VLOOKUP(J23,②学校情報!$D$7:$M$26,10),"")</f>
        <v/>
      </c>
    </row>
    <row r="24" spans="2:20" s="73" customFormat="1" ht="18.75" customHeight="1">
      <c r="B24" s="34">
        <v>6</v>
      </c>
      <c r="C24" s="74" t="s">
        <v>41</v>
      </c>
      <c r="D24" s="69"/>
      <c r="E24" s="76"/>
      <c r="F24" s="76"/>
      <c r="G24" s="75"/>
      <c r="H24" s="75"/>
      <c r="I24" s="71"/>
      <c r="J24" s="71"/>
      <c r="K24" s="74" t="str">
        <f t="shared" si="0"/>
        <v/>
      </c>
      <c r="L24" s="74" t="str">
        <f>IF(J24&gt;0,VLOOKUP(J24,②学校情報!$D$7:$M$26,2),"")</f>
        <v/>
      </c>
      <c r="M24" s="74" t="str">
        <f>IF(J24&gt;0,VLOOKUP(J24,②学校情報!$D$7:$M$26,3),"")</f>
        <v/>
      </c>
      <c r="N24" s="68" t="str">
        <f>IF(J24&gt;0,VLOOKUP(J24,②学校情報!$D$7:$M$26,4),"")</f>
        <v/>
      </c>
      <c r="O24" s="269" t="str">
        <f>IF(J24&gt;0,VLOOKUP(J24,②学校情報!$D$7:$M$26,5),"")</f>
        <v/>
      </c>
      <c r="P24" s="74" t="str">
        <f>IF(J24&gt;0,VLOOKUP(J24,②学校情報!$D$7:$M$26,6),"")</f>
        <v/>
      </c>
      <c r="Q24" s="269" t="str">
        <f>IF(J24&gt;0,VLOOKUP(J24,②学校情報!$D$7:$M$26,7),"")</f>
        <v/>
      </c>
      <c r="R24" s="279" t="str">
        <f>IF(J24&gt;0,VLOOKUP(J24,②学校情報!$D$7:$M$26,8),"")</f>
        <v/>
      </c>
      <c r="S24" s="280" t="str">
        <f>IF(J24&gt;0,VLOOKUP(J24,②学校情報!$D$7:$M$26,9),"")</f>
        <v/>
      </c>
      <c r="T24" s="205" t="str">
        <f>IF(J24&gt;0,VLOOKUP(J24,②学校情報!$D$7:$M$26,10),"")</f>
        <v/>
      </c>
    </row>
    <row r="25" spans="2:20" s="73" customFormat="1" ht="18.75" customHeight="1">
      <c r="B25" s="34">
        <v>7</v>
      </c>
      <c r="C25" s="74" t="s">
        <v>41</v>
      </c>
      <c r="D25" s="69"/>
      <c r="E25" s="76"/>
      <c r="F25" s="76"/>
      <c r="G25" s="75"/>
      <c r="H25" s="75"/>
      <c r="I25" s="71"/>
      <c r="J25" s="71"/>
      <c r="K25" s="74" t="str">
        <f t="shared" si="0"/>
        <v/>
      </c>
      <c r="L25" s="74" t="str">
        <f>IF(J25&gt;0,VLOOKUP(J25,②学校情報!$D$7:$M$26,2),"")</f>
        <v/>
      </c>
      <c r="M25" s="74" t="str">
        <f>IF(J25&gt;0,VLOOKUP(J25,②学校情報!$D$7:$M$26,3),"")</f>
        <v/>
      </c>
      <c r="N25" s="74" t="str">
        <f>IF(J25&gt;0,VLOOKUP(J25,②学校情報!$D$7:$M$26,4),"")</f>
        <v/>
      </c>
      <c r="O25" s="270" t="str">
        <f>IF(J25&gt;0,VLOOKUP(J25,②学校情報!$D$7:$M$26,5),"")</f>
        <v/>
      </c>
      <c r="P25" s="206" t="str">
        <f>IF(J25&gt;0,VLOOKUP(J25,②学校情報!$D$7:$M$26,6),"")</f>
        <v/>
      </c>
      <c r="Q25" s="270" t="str">
        <f>IF(J25&gt;0,VLOOKUP(J25,②学校情報!$D$7:$M$26,7),"")</f>
        <v/>
      </c>
      <c r="R25" s="279" t="str">
        <f>IF(J25&gt;0,VLOOKUP(J25,②学校情報!$D$7:$M$26,8),"")</f>
        <v/>
      </c>
      <c r="S25" s="280" t="str">
        <f>IF(J25&gt;0,VLOOKUP(J25,②学校情報!$D$7:$M$26,9),"")</f>
        <v/>
      </c>
      <c r="T25" s="210" t="str">
        <f>IF(J25&gt;0,VLOOKUP(J25,②学校情報!$D$7:$M$26,10),"")</f>
        <v/>
      </c>
    </row>
    <row r="26" spans="2:20" s="73" customFormat="1" ht="18.75" customHeight="1">
      <c r="B26" s="34">
        <v>8</v>
      </c>
      <c r="C26" s="74" t="s">
        <v>41</v>
      </c>
      <c r="D26" s="75"/>
      <c r="E26" s="76"/>
      <c r="F26" s="76"/>
      <c r="G26" s="75"/>
      <c r="H26" s="75"/>
      <c r="I26" s="71"/>
      <c r="J26" s="71"/>
      <c r="K26" s="74" t="str">
        <f t="shared" si="0"/>
        <v/>
      </c>
      <c r="L26" s="74" t="str">
        <f>IF(J26&gt;0,VLOOKUP(J26,②学校情報!$D$7:$M$26,2),"")</f>
        <v/>
      </c>
      <c r="M26" s="74" t="str">
        <f>IF(J26&gt;0,VLOOKUP(J26,②学校情報!$D$7:$M$26,3),"")</f>
        <v/>
      </c>
      <c r="N26" s="74" t="str">
        <f>IF(J26&gt;0,VLOOKUP(J26,②学校情報!$D$7:$M$26,4),"")</f>
        <v/>
      </c>
      <c r="O26" s="269" t="str">
        <f>IF(J26&gt;0,VLOOKUP(J26,②学校情報!$D$7:$M$26,5),"")</f>
        <v/>
      </c>
      <c r="P26" s="74" t="str">
        <f>IF(J26&gt;0,VLOOKUP(J26,②学校情報!$D$7:$M$26,6),"")</f>
        <v/>
      </c>
      <c r="Q26" s="269" t="str">
        <f>IF(J26&gt;0,VLOOKUP(J26,②学校情報!$D$7:$M$26,7),"")</f>
        <v/>
      </c>
      <c r="R26" s="281" t="str">
        <f>IF(J26&gt;0,VLOOKUP(J26,②学校情報!$D$7:$M$26,8),"")</f>
        <v/>
      </c>
      <c r="S26" s="282" t="str">
        <f>IF(J26&gt;0,VLOOKUP(J26,②学校情報!$D$7:$M$26,9),"")</f>
        <v/>
      </c>
      <c r="T26" s="205" t="str">
        <f>IF(J26&gt;0,VLOOKUP(J26,②学校情報!$D$7:$M$26,10),"")</f>
        <v/>
      </c>
    </row>
    <row r="27" spans="2:20" s="73" customFormat="1" ht="18.75" customHeight="1">
      <c r="B27" s="177"/>
      <c r="C27" s="178"/>
      <c r="D27" s="179"/>
      <c r="E27" s="180"/>
      <c r="F27" s="180"/>
      <c r="G27" s="179"/>
      <c r="H27" s="180"/>
      <c r="I27" s="179"/>
      <c r="J27" s="179"/>
      <c r="K27" s="178"/>
      <c r="L27" s="178"/>
      <c r="M27" s="178"/>
      <c r="N27" s="178"/>
      <c r="O27" s="271"/>
      <c r="P27" s="178"/>
      <c r="Q27" s="271"/>
      <c r="R27" s="283"/>
      <c r="S27" s="284"/>
      <c r="T27" s="207"/>
    </row>
    <row r="28" spans="2:20" s="73" customFormat="1" ht="18.75" customHeight="1">
      <c r="B28" s="182"/>
      <c r="C28" s="183"/>
      <c r="D28" s="184"/>
      <c r="E28" s="185"/>
      <c r="F28" s="185"/>
      <c r="G28" s="184"/>
      <c r="H28" s="185"/>
      <c r="I28" s="184"/>
      <c r="J28" s="184"/>
      <c r="K28" s="183"/>
      <c r="L28" s="183"/>
      <c r="M28" s="183"/>
      <c r="N28" s="183"/>
      <c r="O28" s="272"/>
      <c r="P28" s="183"/>
      <c r="Q28" s="272"/>
      <c r="R28" s="285"/>
      <c r="S28" s="286"/>
      <c r="T28" s="208"/>
    </row>
    <row r="29" spans="2:20" s="73" customFormat="1" ht="18.75" customHeight="1">
      <c r="B29" s="182"/>
      <c r="C29" s="183"/>
      <c r="D29" s="184"/>
      <c r="E29" s="185"/>
      <c r="F29" s="185"/>
      <c r="G29" s="184"/>
      <c r="H29" s="185"/>
      <c r="I29" s="184"/>
      <c r="J29" s="184"/>
      <c r="K29" s="183"/>
      <c r="L29" s="183"/>
      <c r="M29" s="183"/>
      <c r="N29" s="183"/>
      <c r="O29" s="272"/>
      <c r="P29" s="183"/>
      <c r="Q29" s="272"/>
      <c r="R29" s="272"/>
      <c r="S29" s="272"/>
      <c r="T29" s="208"/>
    </row>
    <row r="30" spans="2:20" s="73" customFormat="1" ht="18.75" customHeight="1" thickBot="1">
      <c r="B30" s="187"/>
      <c r="C30" s="188"/>
      <c r="D30" s="189"/>
      <c r="E30" s="190"/>
      <c r="F30" s="190"/>
      <c r="G30" s="189"/>
      <c r="H30" s="190"/>
      <c r="I30" s="189"/>
      <c r="J30" s="189"/>
      <c r="K30" s="188"/>
      <c r="L30" s="188"/>
      <c r="M30" s="188"/>
      <c r="N30" s="188"/>
      <c r="O30" s="273"/>
      <c r="P30" s="188"/>
      <c r="Q30" s="273"/>
      <c r="R30" s="273"/>
      <c r="S30" s="273"/>
      <c r="T30" s="209"/>
    </row>
    <row r="31" spans="2:20" s="73" customFormat="1" ht="18.75" customHeight="1">
      <c r="B31" s="79">
        <v>1</v>
      </c>
      <c r="C31" s="80" t="s">
        <v>31</v>
      </c>
      <c r="D31" s="69"/>
      <c r="E31" s="82"/>
      <c r="F31" s="321"/>
      <c r="G31" s="321"/>
      <c r="H31" s="321"/>
      <c r="I31" s="321"/>
      <c r="J31" s="71"/>
      <c r="K31" s="80" t="str">
        <f t="shared" si="0"/>
        <v/>
      </c>
      <c r="L31" s="68" t="str">
        <f>IF(J31&gt;0,VLOOKUP(J31,②学校情報!$D$7:$M$26,2),"")</f>
        <v/>
      </c>
      <c r="M31" s="68" t="str">
        <f>IF(J31&gt;0,VLOOKUP(J31,②学校情報!$D$7:$M$26,3),"")</f>
        <v/>
      </c>
      <c r="N31" s="68" t="str">
        <f>IF(J31&gt;0,VLOOKUP(J31,②学校情報!$D$7:$M$26,4),"")</f>
        <v/>
      </c>
      <c r="O31" s="269" t="str">
        <f>IF(J31&gt;0,VLOOKUP(J31,②学校情報!$D$7:$M$26,5),"")</f>
        <v/>
      </c>
      <c r="P31" s="74" t="str">
        <f>IF(J31&gt;0,VLOOKUP(J31,②学校情報!$D$7:$M$26,6),"")</f>
        <v/>
      </c>
      <c r="Q31" s="269" t="str">
        <f>IF(J31&gt;0,VLOOKUP(J31,②学校情報!$D$7:$M$26,7),"")</f>
        <v/>
      </c>
      <c r="R31" s="270" t="str">
        <f>IF(J31&gt;0,VLOOKUP(J31,②学校情報!$D$7:$M$26,8),"")</f>
        <v/>
      </c>
      <c r="S31" s="270" t="str">
        <f>IF(J31&gt;0,VLOOKUP(J31,②学校情報!$D$7:$M$26,9),"")</f>
        <v/>
      </c>
      <c r="T31" s="205" t="str">
        <f>IF(J31&gt;0,VLOOKUP(J31,②学校情報!$D$7:$M$26,10),"")</f>
        <v/>
      </c>
    </row>
    <row r="32" spans="2:20" s="73" customFormat="1" ht="18.75" customHeight="1">
      <c r="B32" s="34">
        <v>2</v>
      </c>
      <c r="C32" s="74" t="s">
        <v>31</v>
      </c>
      <c r="D32" s="69"/>
      <c r="E32" s="76"/>
      <c r="F32" s="313"/>
      <c r="G32" s="313"/>
      <c r="H32" s="313"/>
      <c r="I32" s="313"/>
      <c r="J32" s="71"/>
      <c r="K32" s="74" t="str">
        <f t="shared" si="0"/>
        <v/>
      </c>
      <c r="L32" s="74" t="str">
        <f>IF(J32&gt;0,VLOOKUP(J32,②学校情報!$D$7:$M$26,2),"")</f>
        <v/>
      </c>
      <c r="M32" s="74" t="str">
        <f>IF(J32&gt;0,VLOOKUP(J32,②学校情報!$D$7:$M$26,3),"")</f>
        <v/>
      </c>
      <c r="N32" s="74" t="str">
        <f>IF(J32&gt;0,VLOOKUP(J32,②学校情報!$D$7:$M$26,4),"")</f>
        <v/>
      </c>
      <c r="O32" s="269" t="str">
        <f>IF(J32&gt;0,VLOOKUP(J32,②学校情報!$D$7:$M$26,5),"")</f>
        <v/>
      </c>
      <c r="P32" s="74" t="str">
        <f>IF(J32&gt;0,VLOOKUP(J32,②学校情報!$D$7:$M$26,6),"")</f>
        <v/>
      </c>
      <c r="Q32" s="269" t="str">
        <f>IF(J32&gt;0,VLOOKUP(J32,②学校情報!$D$7:$M$26,7),"")</f>
        <v/>
      </c>
      <c r="R32" s="289" t="str">
        <f>IF(J32&gt;0,VLOOKUP(J32,②学校情報!$D$7:$M$26,8),"")</f>
        <v/>
      </c>
      <c r="S32" s="290" t="str">
        <f>IF(J32&gt;0,VLOOKUP(J32,②学校情報!$D$7:$M$26,9),"")</f>
        <v/>
      </c>
      <c r="T32" s="211" t="str">
        <f>IF(J32&gt;0,VLOOKUP(J32,②学校情報!$D$7:$M$26,10),"")</f>
        <v/>
      </c>
    </row>
    <row r="33" spans="2:23" s="73" customFormat="1" ht="18.75" customHeight="1">
      <c r="B33" s="34">
        <v>3</v>
      </c>
      <c r="C33" s="74" t="s">
        <v>31</v>
      </c>
      <c r="D33" s="69"/>
      <c r="E33" s="76"/>
      <c r="F33" s="313"/>
      <c r="G33" s="313"/>
      <c r="H33" s="313"/>
      <c r="I33" s="313"/>
      <c r="J33" s="71"/>
      <c r="K33" s="74" t="str">
        <f t="shared" si="0"/>
        <v/>
      </c>
      <c r="L33" s="74" t="str">
        <f>IF(J33&gt;0,VLOOKUP(J33,②学校情報!$D$7:$M$26,2),"")</f>
        <v/>
      </c>
      <c r="M33" s="74" t="str">
        <f>IF(J33&gt;0,VLOOKUP(J33,②学校情報!$D$7:$M$26,3),"")</f>
        <v/>
      </c>
      <c r="N33" s="74" t="str">
        <f>IF(J33&gt;0,VLOOKUP(J33,②学校情報!$D$7:$M$26,4),"")</f>
        <v/>
      </c>
      <c r="O33" s="269" t="str">
        <f>IF(J33&gt;0,VLOOKUP(J33,②学校情報!$D$7:$M$26,5),"")</f>
        <v/>
      </c>
      <c r="P33" s="74" t="str">
        <f>IF(J33&gt;0,VLOOKUP(J33,②学校情報!$D$7:$M$26,6),"")</f>
        <v/>
      </c>
      <c r="Q33" s="269" t="str">
        <f>IF(J33&gt;0,VLOOKUP(J33,②学校情報!$D$7:$M$26,7),"")</f>
        <v/>
      </c>
      <c r="R33" s="289" t="str">
        <f>IF(J33&gt;0,VLOOKUP(J33,②学校情報!$D$7:$M$26,8),"")</f>
        <v/>
      </c>
      <c r="S33" s="290" t="str">
        <f>IF(J33&gt;0,VLOOKUP(J33,②学校情報!$D$7:$M$26,9),"")</f>
        <v/>
      </c>
      <c r="T33" s="212" t="str">
        <f>IF(J33&gt;0,VLOOKUP(J33,②学校情報!$D$7:$M$26,10),"")</f>
        <v/>
      </c>
    </row>
    <row r="34" spans="2:23" s="73" customFormat="1" ht="18.75" customHeight="1">
      <c r="B34" s="34">
        <v>4</v>
      </c>
      <c r="C34" s="74" t="s">
        <v>31</v>
      </c>
      <c r="D34" s="75"/>
      <c r="E34" s="85"/>
      <c r="F34" s="313"/>
      <c r="G34" s="313"/>
      <c r="H34" s="313"/>
      <c r="I34" s="313"/>
      <c r="J34" s="71"/>
      <c r="K34" s="74" t="str">
        <f t="shared" si="0"/>
        <v/>
      </c>
      <c r="L34" s="74" t="str">
        <f>IF(J34&gt;0,VLOOKUP(J34,②学校情報!$D$7:$M$26,2),"")</f>
        <v/>
      </c>
      <c r="M34" s="74" t="str">
        <f>IF(J34&gt;0,VLOOKUP(J34,②学校情報!$D$7:$M$26,3),"")</f>
        <v/>
      </c>
      <c r="N34" s="74" t="str">
        <f>IF(J34&gt;0,VLOOKUP(J34,②学校情報!$D$7:$M$26,4),"")</f>
        <v/>
      </c>
      <c r="O34" s="269" t="str">
        <f>IF(J34&gt;0,VLOOKUP(J34,②学校情報!$D$7:$M$26,5),"")</f>
        <v/>
      </c>
      <c r="P34" s="74" t="str">
        <f>IF(J34&gt;0,VLOOKUP(J34,②学校情報!$D$7:$M$26,6),"")</f>
        <v/>
      </c>
      <c r="Q34" s="269" t="str">
        <f>IF(J34&gt;0,VLOOKUP(J34,②学校情報!$D$7:$M$26,7),"")</f>
        <v/>
      </c>
      <c r="R34" s="289" t="str">
        <f>IF(J34&gt;0,VLOOKUP(J34,②学校情報!$D$7:$M$26,8),"")</f>
        <v/>
      </c>
      <c r="S34" s="290" t="str">
        <f>IF(J34&gt;0,VLOOKUP(J34,②学校情報!$D$7:$M$26,9),"")</f>
        <v/>
      </c>
      <c r="T34" s="212" t="str">
        <f>IF(J34&gt;0,VLOOKUP(J34,②学校情報!$D$7:$M$26,10),"")</f>
        <v/>
      </c>
    </row>
    <row r="35" spans="2:23" s="73" customFormat="1" ht="18.75" customHeight="1" thickBot="1">
      <c r="B35" s="177"/>
      <c r="C35" s="178"/>
      <c r="D35" s="261"/>
      <c r="E35" s="180"/>
      <c r="F35" s="314"/>
      <c r="G35" s="314"/>
      <c r="H35" s="314"/>
      <c r="I35" s="314"/>
      <c r="J35" s="261"/>
      <c r="K35" s="178"/>
      <c r="L35" s="262"/>
      <c r="M35" s="262"/>
      <c r="N35" s="178"/>
      <c r="O35" s="271"/>
      <c r="P35" s="178"/>
      <c r="Q35" s="271"/>
      <c r="R35" s="275"/>
      <c r="S35" s="275"/>
      <c r="T35" s="263"/>
    </row>
    <row r="36" spans="2:23" s="73" customFormat="1" ht="18.75" customHeight="1">
      <c r="B36" s="79">
        <v>1</v>
      </c>
      <c r="C36" s="80" t="s">
        <v>42</v>
      </c>
      <c r="D36" s="69"/>
      <c r="E36" s="82"/>
      <c r="F36" s="321"/>
      <c r="G36" s="321"/>
      <c r="H36" s="321"/>
      <c r="I36" s="321"/>
      <c r="J36" s="71"/>
      <c r="K36" s="80" t="str">
        <f t="shared" si="0"/>
        <v/>
      </c>
      <c r="L36" s="68" t="str">
        <f>IF(J36&gt;0,VLOOKUP(J36,②学校情報!$D$7:$M$26,2),"")</f>
        <v/>
      </c>
      <c r="M36" s="68" t="str">
        <f>IF(J36&gt;0,VLOOKUP(J36,②学校情報!$D$7:$M$26,3),"")</f>
        <v/>
      </c>
      <c r="N36" s="80" t="str">
        <f>IF(J36&gt;0,VLOOKUP(J36,②学校情報!$D$7:$M$26,4),"")</f>
        <v/>
      </c>
      <c r="O36" s="274" t="str">
        <f>IF(J36&gt;0,VLOOKUP(J36,②学校情報!$D$7:$M$26,5),"")</f>
        <v/>
      </c>
      <c r="P36" s="80" t="str">
        <f>IF(J36&gt;0,VLOOKUP(J36,②学校情報!$D$7:$M$26,6),"")</f>
        <v/>
      </c>
      <c r="Q36" s="291" t="str">
        <f>IF(J36&gt;0,VLOOKUP(J36,②学校情報!$D$7:$M$26,7),"")</f>
        <v/>
      </c>
      <c r="R36" s="274" t="str">
        <f>IF(J36&gt;0,VLOOKUP(J36,②学校情報!$D$7:$M$26,8),"")</f>
        <v/>
      </c>
      <c r="S36" s="274" t="str">
        <f>IF(J36&gt;0,VLOOKUP(J36,②学校情報!$D$7:$M$26,9),"")</f>
        <v/>
      </c>
      <c r="T36" s="213" t="str">
        <f>IF(J36&gt;0,VLOOKUP(J36,②学校情報!$D$7:$M$26,10),"")</f>
        <v/>
      </c>
    </row>
    <row r="37" spans="2:23" s="73" customFormat="1" ht="18.75" customHeight="1">
      <c r="B37" s="34">
        <v>2</v>
      </c>
      <c r="C37" s="74" t="s">
        <v>42</v>
      </c>
      <c r="D37" s="69"/>
      <c r="E37" s="76"/>
      <c r="F37" s="313"/>
      <c r="G37" s="313"/>
      <c r="H37" s="313"/>
      <c r="I37" s="313"/>
      <c r="J37" s="71"/>
      <c r="K37" s="74" t="str">
        <f t="shared" si="0"/>
        <v/>
      </c>
      <c r="L37" s="74" t="str">
        <f>IF(J37&gt;0,VLOOKUP(J37,②学校情報!$D$7:$M$26,2),"")</f>
        <v/>
      </c>
      <c r="M37" s="74" t="str">
        <f>IF(J37&gt;0,VLOOKUP(J37,②学校情報!$D$7:$M$26,3),"")</f>
        <v/>
      </c>
      <c r="N37" s="68" t="str">
        <f>IF(J37&gt;0,VLOOKUP(J37,②学校情報!$D$7:$M$26,4),"")</f>
        <v/>
      </c>
      <c r="O37" s="269" t="str">
        <f>IF(J37&gt;0,VLOOKUP(J37,②学校情報!$D$7:$M$26,5),"")</f>
        <v/>
      </c>
      <c r="P37" s="74" t="str">
        <f>IF(J37&gt;0,VLOOKUP(J37,②学校情報!$D$7:$M$26,6),"")</f>
        <v/>
      </c>
      <c r="Q37" s="292" t="str">
        <f>IF(J37&gt;0,VLOOKUP(J37,②学校情報!$D$7:$M$26,7),"")</f>
        <v/>
      </c>
      <c r="R37" s="269" t="str">
        <f>IF(J37&gt;0,VLOOKUP(J37,②学校情報!$D$7:$M$26,8),"")</f>
        <v/>
      </c>
      <c r="S37" s="269" t="str">
        <f>IF(J37&gt;0,VLOOKUP(J37,②学校情報!$D$7:$M$26,9),"")</f>
        <v/>
      </c>
      <c r="T37" s="205" t="str">
        <f>IF(J37&gt;0,VLOOKUP(J37,②学校情報!$D$7:$M$26,10),"")</f>
        <v/>
      </c>
    </row>
    <row r="38" spans="2:23" s="73" customFormat="1" ht="18.75" customHeight="1">
      <c r="B38" s="34">
        <v>3</v>
      </c>
      <c r="C38" s="74" t="s">
        <v>42</v>
      </c>
      <c r="D38" s="69"/>
      <c r="E38" s="76"/>
      <c r="F38" s="313"/>
      <c r="G38" s="313"/>
      <c r="H38" s="313"/>
      <c r="I38" s="313"/>
      <c r="J38" s="71"/>
      <c r="K38" s="74" t="str">
        <f t="shared" si="0"/>
        <v/>
      </c>
      <c r="L38" s="74" t="str">
        <f>IF(J38&gt;0,VLOOKUP(J38,②学校情報!$D$7:$M$26,2),"")</f>
        <v/>
      </c>
      <c r="M38" s="74" t="str">
        <f>IF(J38&gt;0,VLOOKUP(J38,②学校情報!$D$7:$M$26,3),"")</f>
        <v/>
      </c>
      <c r="N38" s="74" t="str">
        <f>IF(J38&gt;0,VLOOKUP(J38,②学校情報!$D$7:$M$26,4),"")</f>
        <v/>
      </c>
      <c r="O38" s="269" t="str">
        <f>IF(J38&gt;0,VLOOKUP(J38,②学校情報!$D$7:$M$26,5),"")</f>
        <v/>
      </c>
      <c r="P38" s="74" t="str">
        <f>IF(J38&gt;0,VLOOKUP(J38,②学校情報!$D$7:$M$26,6),"")</f>
        <v/>
      </c>
      <c r="Q38" s="292" t="str">
        <f>IF(J38&gt;0,VLOOKUP(J38,②学校情報!$D$7:$M$26,7),"")</f>
        <v/>
      </c>
      <c r="R38" s="289" t="str">
        <f>IF(J38&gt;0,VLOOKUP(J38,②学校情報!$D$7:$M$26,8),"")</f>
        <v/>
      </c>
      <c r="S38" s="290" t="str">
        <f>IF(J38&gt;0,VLOOKUP(J38,②学校情報!$D$7:$M$26,9),"")</f>
        <v/>
      </c>
      <c r="T38" s="205" t="str">
        <f>IF(J38&gt;0,VLOOKUP(J38,②学校情報!$D$7:$M$26,10),"")</f>
        <v/>
      </c>
    </row>
    <row r="39" spans="2:23" s="73" customFormat="1" ht="18.75" customHeight="1">
      <c r="B39" s="34">
        <v>4</v>
      </c>
      <c r="C39" s="74" t="s">
        <v>42</v>
      </c>
      <c r="D39" s="75"/>
      <c r="E39" s="76"/>
      <c r="F39" s="313"/>
      <c r="G39" s="313"/>
      <c r="H39" s="313"/>
      <c r="I39" s="313"/>
      <c r="J39" s="71"/>
      <c r="K39" s="74" t="str">
        <f t="shared" si="0"/>
        <v/>
      </c>
      <c r="L39" s="74" t="str">
        <f>IF(J39&gt;0,VLOOKUP(J39,②学校情報!$D$7:$M$26,2),"")</f>
        <v/>
      </c>
      <c r="M39" s="74" t="str">
        <f>IF(J39&gt;0,VLOOKUP(J39,②学校情報!$D$7:$M$26,3),"")</f>
        <v/>
      </c>
      <c r="N39" s="74" t="str">
        <f>IF(J39&gt;0,VLOOKUP(J39,②学校情報!$D$7:$M$26,4),"")</f>
        <v/>
      </c>
      <c r="O39" s="269" t="str">
        <f>IF(J39&gt;0,VLOOKUP(J39,②学校情報!$D$7:$M$26,5),"")</f>
        <v/>
      </c>
      <c r="P39" s="74" t="str">
        <f>IF(J39&gt;0,VLOOKUP(J39,②学校情報!$D$7:$M$26,6),"")</f>
        <v/>
      </c>
      <c r="Q39" s="292" t="str">
        <f>IF(J39&gt;0,VLOOKUP(J39,②学校情報!$D$7:$M$26,7),"")</f>
        <v/>
      </c>
      <c r="R39" s="289" t="str">
        <f>IF(J39&gt;0,VLOOKUP(J39,②学校情報!$D$7:$M$26,8),"")</f>
        <v/>
      </c>
      <c r="S39" s="290" t="str">
        <f>IF(J39&gt;0,VLOOKUP(J39,②学校情報!$D$7:$M$26,9),"")</f>
        <v/>
      </c>
      <c r="T39" s="205" t="str">
        <f>IF(J39&gt;0,VLOOKUP(J39,②学校情報!$D$7:$M$26,10),"")</f>
        <v/>
      </c>
    </row>
    <row r="40" spans="2:23" s="73" customFormat="1" ht="18.75" customHeight="1" thickBot="1">
      <c r="B40" s="264"/>
      <c r="C40" s="262"/>
      <c r="D40" s="261"/>
      <c r="E40" s="265"/>
      <c r="F40" s="314"/>
      <c r="G40" s="314"/>
      <c r="H40" s="314"/>
      <c r="I40" s="314"/>
      <c r="J40" s="261"/>
      <c r="K40" s="262"/>
      <c r="L40" s="262"/>
      <c r="M40" s="262"/>
      <c r="N40" s="262"/>
      <c r="O40" s="275"/>
      <c r="P40" s="262"/>
      <c r="Q40" s="293"/>
      <c r="R40" s="294"/>
      <c r="S40" s="295"/>
      <c r="T40" s="263"/>
    </row>
    <row r="41" spans="2:23" ht="18.75" customHeight="1">
      <c r="O41" s="86"/>
      <c r="P41" s="35"/>
      <c r="Q41" s="86"/>
      <c r="R41" s="87"/>
      <c r="S41" s="88"/>
      <c r="T41" s="86"/>
      <c r="W41" s="89" t="s">
        <v>11</v>
      </c>
    </row>
    <row r="42" spans="2:23" ht="18.75" customHeight="1">
      <c r="O42" s="86"/>
      <c r="P42" s="35"/>
      <c r="Q42" s="86"/>
      <c r="R42" s="87"/>
      <c r="S42" s="88"/>
      <c r="T42" s="86"/>
      <c r="W42" s="89" t="s">
        <v>12</v>
      </c>
    </row>
    <row r="43" spans="2:23" ht="18.75" customHeight="1">
      <c r="O43" s="86"/>
      <c r="P43" s="35"/>
      <c r="Q43" s="86"/>
      <c r="R43" s="90"/>
      <c r="S43" s="90"/>
      <c r="T43" s="86"/>
      <c r="W43" s="89" t="s">
        <v>13</v>
      </c>
    </row>
    <row r="44" spans="2:23" ht="18.75" customHeight="1">
      <c r="O44" s="86"/>
      <c r="P44" s="35"/>
      <c r="Q44" s="86"/>
      <c r="R44" s="90"/>
      <c r="S44" s="90"/>
      <c r="T44" s="86"/>
      <c r="W44" s="89" t="s">
        <v>14</v>
      </c>
    </row>
    <row r="45" spans="2:23" ht="18.75" customHeight="1">
      <c r="O45" s="86"/>
      <c r="P45" s="35"/>
      <c r="Q45" s="86"/>
      <c r="R45" s="90"/>
      <c r="S45" s="90"/>
      <c r="T45" s="86"/>
      <c r="W45" s="89" t="s">
        <v>15</v>
      </c>
    </row>
    <row r="46" spans="2:23" ht="18.75" customHeight="1">
      <c r="O46" s="86"/>
      <c r="P46" s="35"/>
      <c r="Q46" s="86"/>
      <c r="R46" s="90"/>
      <c r="S46" s="90"/>
      <c r="T46" s="86"/>
      <c r="W46" s="89" t="s">
        <v>16</v>
      </c>
    </row>
    <row r="47" spans="2:23" ht="18.75" customHeight="1">
      <c r="O47" s="86"/>
      <c r="P47" s="35"/>
      <c r="Q47" s="86"/>
      <c r="R47" s="90"/>
      <c r="S47" s="90"/>
      <c r="T47" s="86"/>
      <c r="W47" s="89" t="s">
        <v>17</v>
      </c>
    </row>
    <row r="48" spans="2:23" ht="18.75" customHeight="1">
      <c r="O48" s="86"/>
      <c r="P48" s="35"/>
      <c r="Q48" s="86"/>
      <c r="R48" s="90"/>
      <c r="S48" s="90"/>
      <c r="T48" s="86"/>
      <c r="W48" s="89" t="s">
        <v>18</v>
      </c>
    </row>
    <row r="49" spans="15:26" ht="18.75" customHeight="1">
      <c r="O49" s="86"/>
      <c r="P49" s="35"/>
      <c r="Q49" s="86"/>
      <c r="R49" s="90"/>
      <c r="S49" s="90"/>
      <c r="T49" s="86"/>
      <c r="W49" s="89" t="s">
        <v>47</v>
      </c>
    </row>
    <row r="50" spans="15:26" ht="18.75" customHeight="1">
      <c r="O50" s="86"/>
      <c r="P50" s="35"/>
      <c r="Q50" s="86"/>
      <c r="R50" s="90"/>
      <c r="S50" s="90"/>
      <c r="T50" s="86"/>
    </row>
    <row r="52" spans="15:26" ht="18.75" customHeight="1">
      <c r="X52" s="2">
        <v>1</v>
      </c>
      <c r="Y52" s="2">
        <v>1</v>
      </c>
      <c r="Z52" s="2" t="s">
        <v>48</v>
      </c>
    </row>
    <row r="53" spans="15:26" ht="18.75" customHeight="1">
      <c r="X53" s="2">
        <v>2</v>
      </c>
      <c r="Y53" s="2">
        <v>2</v>
      </c>
      <c r="Z53" s="2" t="s">
        <v>49</v>
      </c>
    </row>
    <row r="54" spans="15:26" ht="18.75" customHeight="1">
      <c r="X54" s="2">
        <v>3</v>
      </c>
      <c r="Y54" s="2" t="s">
        <v>47</v>
      </c>
      <c r="Z54" s="2" t="s">
        <v>47</v>
      </c>
    </row>
    <row r="55" spans="15:26" ht="18.75" customHeight="1">
      <c r="X55" s="2">
        <v>4</v>
      </c>
    </row>
    <row r="57" spans="15:26" ht="18.75" customHeight="1">
      <c r="X57" s="2" t="s">
        <v>47</v>
      </c>
    </row>
    <row r="64" spans="15:26" ht="141" customHeight="1">
      <c r="X64" s="2" t="s">
        <v>30</v>
      </c>
    </row>
  </sheetData>
  <mergeCells count="16">
    <mergeCell ref="F38:I38"/>
    <mergeCell ref="F39:I39"/>
    <mergeCell ref="F40:I40"/>
    <mergeCell ref="B4:B5"/>
    <mergeCell ref="C4:C5"/>
    <mergeCell ref="D5:E5"/>
    <mergeCell ref="F35:I35"/>
    <mergeCell ref="F31:I31"/>
    <mergeCell ref="F33:I33"/>
    <mergeCell ref="F36:I36"/>
    <mergeCell ref="K4:K5"/>
    <mergeCell ref="L4:L5"/>
    <mergeCell ref="J4:J5"/>
    <mergeCell ref="F37:I37"/>
    <mergeCell ref="F32:I32"/>
    <mergeCell ref="F34:I34"/>
  </mergeCells>
  <phoneticPr fontId="1"/>
  <dataValidations count="7">
    <dataValidation type="whole" allowBlank="1" showInputMessage="1" showErrorMessage="1" sqref="D7:D40">
      <formula1>1</formula1>
      <formula2>100</formula2>
    </dataValidation>
    <dataValidation type="list" allowBlank="1" showInputMessage="1" showErrorMessage="1" sqref="G7:G30">
      <formula1>$Y$52:$Y$54</formula1>
    </dataValidation>
    <dataValidation type="list" allowBlank="1" showInputMessage="1" showErrorMessage="1" sqref="H7:H30">
      <formula1>$Z$52:$Z$54</formula1>
    </dataValidation>
    <dataValidation type="list" allowBlank="1" showInputMessage="1" showErrorMessage="1" sqref="L35:M35 L19:M30 I27:I30">
      <formula1>$X$52:$X$57</formula1>
    </dataValidation>
    <dataValidation type="list" allowBlank="1" showInputMessage="1" showErrorMessage="1" sqref="L2">
      <formula1>$W$41:$W$49</formula1>
    </dataValidation>
    <dataValidation type="whole" allowBlank="1" showInputMessage="1" showErrorMessage="1" sqref="J7:J40">
      <formula1>4000</formula1>
      <formula2>4720</formula2>
    </dataValidation>
    <dataValidation type="list" allowBlank="1" showInputMessage="1" showErrorMessage="1" sqref="I19:I26">
      <formula1>$X$52:$X$56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8" scale="96" orientation="landscape" horizontalDpi="4294967293" verticalDpi="300" r:id="rId1"/>
  <headerFooter alignWithMargins="0"/>
  <rowBreaks count="1" manualBreakCount="1">
    <brk id="42" max="19" man="1"/>
  </rowBreaks>
  <colBreaks count="1" manualBreakCount="1">
    <brk id="2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O20"/>
  <sheetViews>
    <sheetView zoomScaleNormal="100" zoomScaleSheetLayoutView="100" workbookViewId="0">
      <selection activeCell="O5" sqref="O5"/>
    </sheetView>
  </sheetViews>
  <sheetFormatPr defaultColWidth="8.625" defaultRowHeight="13.5"/>
  <cols>
    <col min="1" max="1" width="8.625" style="2"/>
    <col min="2" max="2" width="2.625" style="2" customWidth="1"/>
    <col min="3" max="3" width="8.625" style="2"/>
    <col min="4" max="10" width="10.875" style="2" customWidth="1"/>
    <col min="11" max="11" width="2.375" style="2" customWidth="1"/>
    <col min="12" max="16384" width="8.625" style="2"/>
  </cols>
  <sheetData>
    <row r="2" spans="3:15" ht="14.25" thickBot="1"/>
    <row r="3" spans="3:15" ht="29.25" thickBot="1">
      <c r="C3" s="91" t="s">
        <v>69</v>
      </c>
      <c r="H3" s="92" t="s">
        <v>64</v>
      </c>
      <c r="I3" s="93"/>
    </row>
    <row r="4" spans="3:15" ht="14.25" thickBot="1"/>
    <row r="5" spans="3:15" s="100" customFormat="1" ht="42.75" customHeight="1" thickBot="1">
      <c r="C5" s="94"/>
      <c r="D5" s="95" t="s">
        <v>73</v>
      </c>
      <c r="E5" s="96" t="s">
        <v>74</v>
      </c>
      <c r="F5" s="96" t="s">
        <v>75</v>
      </c>
      <c r="G5" s="97" t="s">
        <v>76</v>
      </c>
      <c r="H5" s="98" t="s">
        <v>77</v>
      </c>
      <c r="I5" s="99" t="s">
        <v>78</v>
      </c>
      <c r="J5" s="94" t="s">
        <v>70</v>
      </c>
    </row>
    <row r="6" spans="3:15" ht="26.25" customHeight="1">
      <c r="C6" s="7" t="s">
        <v>71</v>
      </c>
      <c r="D6" s="101"/>
      <c r="E6" s="102"/>
      <c r="F6" s="102"/>
      <c r="G6" s="103"/>
      <c r="H6" s="104"/>
      <c r="I6" s="105"/>
      <c r="J6" s="106"/>
    </row>
    <row r="7" spans="3:15" ht="26.25" customHeight="1" thickBot="1">
      <c r="C7" s="11" t="s">
        <v>72</v>
      </c>
      <c r="D7" s="107"/>
      <c r="E7" s="108"/>
      <c r="F7" s="108"/>
      <c r="G7" s="109"/>
      <c r="H7" s="110"/>
      <c r="I7" s="111"/>
      <c r="J7" s="112"/>
    </row>
    <row r="9" spans="3:15" ht="33" customHeight="1">
      <c r="C9" s="324" t="s">
        <v>79</v>
      </c>
      <c r="D9" s="324"/>
      <c r="E9" s="324"/>
      <c r="F9" s="324"/>
      <c r="G9" s="324"/>
      <c r="H9" s="324"/>
      <c r="I9" s="324"/>
      <c r="J9" s="324"/>
    </row>
    <row r="10" spans="3:15" ht="46.5" customHeight="1">
      <c r="C10" s="322" t="s">
        <v>125</v>
      </c>
      <c r="D10" s="323"/>
      <c r="E10" s="323"/>
      <c r="F10" s="323"/>
      <c r="G10" s="323"/>
      <c r="H10" s="323"/>
      <c r="I10" s="323"/>
      <c r="J10" s="323"/>
    </row>
    <row r="12" spans="3:15">
      <c r="O12" s="113" t="s">
        <v>65</v>
      </c>
    </row>
    <row r="13" spans="3:15">
      <c r="O13" s="113" t="s">
        <v>68</v>
      </c>
    </row>
    <row r="14" spans="3:15">
      <c r="O14" s="113" t="s">
        <v>80</v>
      </c>
    </row>
    <row r="15" spans="3:15">
      <c r="O15" s="113" t="s">
        <v>81</v>
      </c>
    </row>
    <row r="16" spans="3:15">
      <c r="O16" s="113" t="s">
        <v>82</v>
      </c>
    </row>
    <row r="17" spans="15:15">
      <c r="O17" s="113" t="s">
        <v>83</v>
      </c>
    </row>
    <row r="18" spans="15:15">
      <c r="O18" s="113" t="s">
        <v>84</v>
      </c>
    </row>
    <row r="19" spans="15:15">
      <c r="O19" s="113" t="s">
        <v>66</v>
      </c>
    </row>
    <row r="20" spans="15:15">
      <c r="O20" s="2" t="s">
        <v>67</v>
      </c>
    </row>
  </sheetData>
  <mergeCells count="2">
    <mergeCell ref="C10:J10"/>
    <mergeCell ref="C9:J9"/>
  </mergeCells>
  <phoneticPr fontId="1"/>
  <dataValidations count="2">
    <dataValidation type="whole" allowBlank="1" showInputMessage="1" showErrorMessage="1" sqref="D6:I7">
      <formula1>0</formula1>
      <formula2>400</formula2>
    </dataValidation>
    <dataValidation type="list" allowBlank="1" showInputMessage="1" showErrorMessage="1" sqref="I3">
      <formula1>$O$12:$O$20</formula1>
    </dataValidation>
  </dataValidations>
  <printOptions horizontalCentered="1"/>
  <pageMargins left="0.59055118110236227" right="0.59055118110236227" top="0.65" bottom="0.98425196850393704" header="0.51181102362204722" footer="0.51181102362204722"/>
  <pageSetup paperSize="9" orientation="portrait" horizontalDpi="720" verticalDpi="72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defaultColWidth="8.625" defaultRowHeight="13.5"/>
  <cols>
    <col min="1" max="1" width="8.625" style="2"/>
    <col min="2" max="2" width="14.625" style="2" customWidth="1"/>
    <col min="3" max="3" width="29.5" style="2" customWidth="1"/>
    <col min="4" max="4" width="8.625" style="2"/>
    <col min="5" max="5" width="14.625" style="2" customWidth="1"/>
    <col min="6" max="6" width="29.5" style="2" customWidth="1"/>
    <col min="7" max="16384" width="8.625" style="2"/>
  </cols>
  <sheetData>
    <row r="1" spans="2:6" ht="21">
      <c r="C1" s="1"/>
      <c r="F1" s="1"/>
    </row>
    <row r="2" spans="2:6" ht="28.5">
      <c r="B2" s="327" t="s">
        <v>0</v>
      </c>
      <c r="C2" s="327"/>
      <c r="D2" s="327"/>
      <c r="E2" s="327"/>
      <c r="F2" s="327"/>
    </row>
    <row r="3" spans="2:6" ht="17.25" customHeight="1"/>
    <row r="4" spans="2:6" ht="69" customHeight="1">
      <c r="B4" s="325" t="s">
        <v>98</v>
      </c>
      <c r="C4" s="326"/>
      <c r="D4" s="326"/>
      <c r="E4" s="326"/>
      <c r="F4" s="326"/>
    </row>
    <row r="5" spans="2:6" ht="17.25" customHeight="1"/>
    <row r="6" spans="2:6" ht="23.25" customHeight="1" thickBot="1">
      <c r="B6" s="3" t="s">
        <v>96</v>
      </c>
      <c r="C6" s="4"/>
      <c r="E6" s="3" t="s">
        <v>97</v>
      </c>
      <c r="F6" s="4"/>
    </row>
    <row r="7" spans="2:6" ht="23.25" customHeight="1">
      <c r="B7" s="5" t="s">
        <v>29</v>
      </c>
      <c r="C7" s="6"/>
      <c r="E7" s="5" t="s">
        <v>29</v>
      </c>
      <c r="F7" s="6"/>
    </row>
    <row r="8" spans="2:6" ht="23.25" customHeight="1">
      <c r="B8" s="7" t="s">
        <v>1</v>
      </c>
      <c r="C8" s="8" t="str">
        <f>IF(C7&gt;0,VLOOKUP(C7,②学校情報!$D$7:$M$26,4),"")</f>
        <v/>
      </c>
      <c r="E8" s="7" t="s">
        <v>1</v>
      </c>
      <c r="F8" s="8" t="str">
        <f>IF(F7&gt;0,VLOOKUP(F7,②学校情報!$D$7:$M$26,4),"")</f>
        <v/>
      </c>
    </row>
    <row r="9" spans="2:6" ht="23.25" customHeight="1">
      <c r="B9" s="9" t="s">
        <v>8</v>
      </c>
      <c r="C9" s="10" t="str">
        <f>IF(C7&gt;0,VLOOKUP(C7,②学校情報!$D$7:$M$26,5),"")</f>
        <v/>
      </c>
      <c r="E9" s="9" t="s">
        <v>8</v>
      </c>
      <c r="F9" s="10" t="str">
        <f>IF(F7&gt;0,VLOOKUP(F7,②学校情報!$D$7:$M$26,5),"")</f>
        <v/>
      </c>
    </row>
    <row r="10" spans="2:6" ht="23.25" customHeight="1">
      <c r="B10" s="9" t="s">
        <v>2</v>
      </c>
      <c r="C10" s="10" t="str">
        <f>IF(C7&gt;0,VLOOKUP(C7,②学校情報!$D$7:$M$26,6),"")</f>
        <v/>
      </c>
      <c r="E10" s="9" t="s">
        <v>2</v>
      </c>
      <c r="F10" s="10" t="str">
        <f>IF(F7&gt;0,VLOOKUP(F7,②学校情報!$D$7:$M$26,6),"")</f>
        <v/>
      </c>
    </row>
    <row r="11" spans="2:6" ht="23.25" customHeight="1">
      <c r="B11" s="9" t="s">
        <v>3</v>
      </c>
      <c r="C11" s="10" t="str">
        <f>IF(C7&gt;0,VLOOKUP(C7,②学校情報!$D$7:$M$26,7),"")</f>
        <v/>
      </c>
      <c r="E11" s="9" t="s">
        <v>3</v>
      </c>
      <c r="F11" s="10" t="str">
        <f>IF(F7&gt;0,VLOOKUP(F7,②学校情報!$D$7:$M$26,7),"")</f>
        <v/>
      </c>
    </row>
    <row r="12" spans="2:6" ht="23.25" customHeight="1" thickBot="1">
      <c r="B12" s="11" t="s">
        <v>4</v>
      </c>
      <c r="C12" s="12" t="str">
        <f>IF(C7&gt;0,VLOOKUP(C7,②学校情報!$D$7:$M$26,8),"")</f>
        <v/>
      </c>
      <c r="E12" s="11" t="s">
        <v>4</v>
      </c>
      <c r="F12" s="12" t="str">
        <f>IF(F7&gt;0,VLOOKUP(F7,②学校情報!$D$7:$M$26,8),"")</f>
        <v/>
      </c>
    </row>
    <row r="13" spans="2:6" ht="23.25" customHeight="1">
      <c r="B13" s="13" t="s">
        <v>5</v>
      </c>
      <c r="C13" s="14"/>
      <c r="E13" s="13" t="s">
        <v>5</v>
      </c>
      <c r="F13" s="14"/>
    </row>
    <row r="14" spans="2:6" ht="23.25" customHeight="1">
      <c r="B14" s="9" t="s">
        <v>50</v>
      </c>
      <c r="C14" s="15"/>
      <c r="E14" s="9" t="s">
        <v>50</v>
      </c>
      <c r="F14" s="15"/>
    </row>
    <row r="15" spans="2:6" ht="23.25" customHeight="1">
      <c r="B15" s="9" t="s">
        <v>6</v>
      </c>
      <c r="C15" s="15"/>
      <c r="E15" s="9" t="s">
        <v>6</v>
      </c>
      <c r="F15" s="15"/>
    </row>
    <row r="16" spans="2:6" ht="23.25" customHeight="1" thickBot="1">
      <c r="B16" s="11" t="s">
        <v>7</v>
      </c>
      <c r="C16" s="16"/>
      <c r="E16" s="11" t="s">
        <v>7</v>
      </c>
      <c r="F16" s="16"/>
    </row>
    <row r="17" spans="2:6" ht="23.25" customHeight="1" thickBot="1">
      <c r="B17" s="17" t="s">
        <v>70</v>
      </c>
      <c r="C17" s="18"/>
      <c r="E17" s="17" t="s">
        <v>70</v>
      </c>
      <c r="F17" s="18"/>
    </row>
    <row r="18" spans="2:6" ht="23.25" customHeight="1"/>
    <row r="19" spans="2:6" s="21" customFormat="1" ht="23.25" customHeight="1" thickBot="1">
      <c r="B19" s="19" t="s">
        <v>107</v>
      </c>
      <c r="C19" s="20"/>
      <c r="E19" s="19" t="s">
        <v>108</v>
      </c>
      <c r="F19" s="20"/>
    </row>
    <row r="20" spans="2:6" ht="23.25" customHeight="1">
      <c r="B20" s="5" t="s">
        <v>29</v>
      </c>
      <c r="C20" s="6"/>
      <c r="E20" s="5" t="s">
        <v>29</v>
      </c>
      <c r="F20" s="6"/>
    </row>
    <row r="21" spans="2:6" ht="23.25" customHeight="1">
      <c r="B21" s="7" t="s">
        <v>1</v>
      </c>
      <c r="C21" s="8" t="str">
        <f>IF(C20&gt;0,VLOOKUP(C20,②学校情報!$D$7:$M$26,4),"")</f>
        <v/>
      </c>
      <c r="E21" s="7" t="s">
        <v>1</v>
      </c>
      <c r="F21" s="8" t="str">
        <f>IF(F20&gt;0,VLOOKUP(F20,②学校情報!$D$7:$M$26,4),"")</f>
        <v/>
      </c>
    </row>
    <row r="22" spans="2:6" ht="23.25" customHeight="1">
      <c r="B22" s="9" t="s">
        <v>8</v>
      </c>
      <c r="C22" s="10" t="str">
        <f>IF(C20&gt;0,VLOOKUP(C20,②学校情報!$D$7:$M$26,5),"")</f>
        <v/>
      </c>
      <c r="E22" s="9" t="s">
        <v>8</v>
      </c>
      <c r="F22" s="10" t="str">
        <f>IF(F20&gt;0,VLOOKUP(F20,②学校情報!$D$7:$M$26,5),"")</f>
        <v/>
      </c>
    </row>
    <row r="23" spans="2:6" ht="23.25" customHeight="1">
      <c r="B23" s="9" t="s">
        <v>2</v>
      </c>
      <c r="C23" s="10" t="str">
        <f>IF(C20&gt;0,VLOOKUP(C20,②学校情報!$D$7:$M$26,6),"")</f>
        <v/>
      </c>
      <c r="E23" s="9" t="s">
        <v>2</v>
      </c>
      <c r="F23" s="10" t="str">
        <f>IF(F20&gt;0,VLOOKUP(F20,②学校情報!$D$7:$M$26,6),"")</f>
        <v/>
      </c>
    </row>
    <row r="24" spans="2:6" ht="23.25" customHeight="1">
      <c r="B24" s="9" t="s">
        <v>3</v>
      </c>
      <c r="C24" s="10" t="str">
        <f>IF(C20&gt;0,VLOOKUP(C20,②学校情報!$D$7:$M$26,7),"")</f>
        <v/>
      </c>
      <c r="E24" s="9" t="s">
        <v>3</v>
      </c>
      <c r="F24" s="10" t="str">
        <f>IF(F20&gt;0,VLOOKUP(F20,②学校情報!$D$7:$M$26,7),"")</f>
        <v/>
      </c>
    </row>
    <row r="25" spans="2:6" ht="23.25" customHeight="1" thickBot="1">
      <c r="B25" s="11" t="s">
        <v>4</v>
      </c>
      <c r="C25" s="12" t="str">
        <f>IF(C20&gt;0,VLOOKUP(C20,②学校情報!$D$7:$M$26,8),"")</f>
        <v/>
      </c>
      <c r="E25" s="11" t="s">
        <v>4</v>
      </c>
      <c r="F25" s="12" t="str">
        <f>IF(F20&gt;0,VLOOKUP(F20,②学校情報!$D$7:$M$26,8),"")</f>
        <v/>
      </c>
    </row>
    <row r="26" spans="2:6" ht="23.25" customHeight="1">
      <c r="B26" s="13" t="s">
        <v>5</v>
      </c>
      <c r="C26" s="14"/>
      <c r="E26" s="13" t="s">
        <v>5</v>
      </c>
      <c r="F26" s="14"/>
    </row>
    <row r="27" spans="2:6" ht="23.25" customHeight="1">
      <c r="B27" s="9" t="s">
        <v>50</v>
      </c>
      <c r="C27" s="15"/>
      <c r="E27" s="9" t="s">
        <v>50</v>
      </c>
      <c r="F27" s="15"/>
    </row>
    <row r="28" spans="2:6" ht="23.25" customHeight="1">
      <c r="B28" s="9" t="s">
        <v>6</v>
      </c>
      <c r="C28" s="15"/>
      <c r="E28" s="9" t="s">
        <v>6</v>
      </c>
      <c r="F28" s="15"/>
    </row>
    <row r="29" spans="2:6" ht="23.25" customHeight="1" thickBot="1">
      <c r="B29" s="11" t="s">
        <v>7</v>
      </c>
      <c r="C29" s="16"/>
      <c r="E29" s="11" t="s">
        <v>7</v>
      </c>
      <c r="F29" s="16"/>
    </row>
    <row r="30" spans="2:6" ht="23.25" customHeight="1" thickBot="1">
      <c r="B30" s="17" t="s">
        <v>70</v>
      </c>
      <c r="C30" s="18"/>
      <c r="E30" s="17" t="s">
        <v>70</v>
      </c>
      <c r="F30" s="18"/>
    </row>
    <row r="31" spans="2:6" ht="17.25" customHeight="1"/>
    <row r="32" spans="2:6" ht="23.25" customHeight="1" thickBot="1">
      <c r="B32" s="3" t="s">
        <v>9</v>
      </c>
      <c r="C32" s="4"/>
      <c r="E32" s="3" t="s">
        <v>10</v>
      </c>
      <c r="F32" s="4"/>
    </row>
    <row r="33" spans="2:8" ht="23.25" customHeight="1">
      <c r="B33" s="5" t="s">
        <v>29</v>
      </c>
      <c r="C33" s="6"/>
      <c r="E33" s="5" t="s">
        <v>29</v>
      </c>
      <c r="F33" s="6"/>
    </row>
    <row r="34" spans="2:8" ht="23.25" customHeight="1">
      <c r="B34" s="7" t="s">
        <v>1</v>
      </c>
      <c r="C34" s="8" t="str">
        <f>IF(C33&gt;0,VLOOKUP(C33,②学校情報!$D$7:$M$26,4),"")</f>
        <v/>
      </c>
      <c r="E34" s="7" t="s">
        <v>1</v>
      </c>
      <c r="F34" s="8" t="str">
        <f>IF(F33&gt;0,VLOOKUP(F33,②学校情報!$D$7:$M$26,4),"")</f>
        <v/>
      </c>
    </row>
    <row r="35" spans="2:8" ht="23.25" customHeight="1">
      <c r="B35" s="9" t="s">
        <v>8</v>
      </c>
      <c r="C35" s="10" t="str">
        <f>IF(C33&gt;0,VLOOKUP(C33,②学校情報!$D$7:$M$26,5),"")</f>
        <v/>
      </c>
      <c r="E35" s="9" t="s">
        <v>8</v>
      </c>
      <c r="F35" s="10" t="str">
        <f>IF(F33&gt;0,VLOOKUP(F33,②学校情報!$D$7:$M$26,5),"")</f>
        <v/>
      </c>
    </row>
    <row r="36" spans="2:8" ht="23.25" customHeight="1">
      <c r="B36" s="9" t="s">
        <v>2</v>
      </c>
      <c r="C36" s="10" t="str">
        <f>IF(C33&gt;0,VLOOKUP(C33,②学校情報!$D$7:$M$26,6),"")</f>
        <v/>
      </c>
      <c r="E36" s="9" t="s">
        <v>2</v>
      </c>
      <c r="F36" s="10" t="str">
        <f>IF(F33&gt;0,VLOOKUP(F33,②学校情報!$D$7:$M$26,6),"")</f>
        <v/>
      </c>
    </row>
    <row r="37" spans="2:8" ht="23.25" customHeight="1">
      <c r="B37" s="9" t="s">
        <v>3</v>
      </c>
      <c r="C37" s="10" t="str">
        <f>IF(C33&gt;0,VLOOKUP(C33,②学校情報!$D$7:$M$26,7),"")</f>
        <v/>
      </c>
      <c r="E37" s="9" t="s">
        <v>3</v>
      </c>
      <c r="F37" s="10" t="str">
        <f>IF(F33&gt;0,VLOOKUP(F33,②学校情報!$D$7:$M$26,7),"")</f>
        <v/>
      </c>
    </row>
    <row r="38" spans="2:8" ht="23.25" customHeight="1" thickBot="1">
      <c r="B38" s="11" t="s">
        <v>4</v>
      </c>
      <c r="C38" s="12" t="str">
        <f>IF(C33&gt;0,VLOOKUP(C33,②学校情報!$D$7:$M$26,8),"")</f>
        <v/>
      </c>
      <c r="E38" s="11" t="s">
        <v>4</v>
      </c>
      <c r="F38" s="12" t="str">
        <f>IF(F33&gt;0,VLOOKUP(F33,②学校情報!$D$7:$M$26,8),"")</f>
        <v/>
      </c>
    </row>
    <row r="39" spans="2:8" ht="23.25" customHeight="1">
      <c r="B39" s="13" t="s">
        <v>5</v>
      </c>
      <c r="C39" s="14"/>
      <c r="E39" s="13" t="s">
        <v>5</v>
      </c>
      <c r="F39" s="14"/>
    </row>
    <row r="40" spans="2:8" ht="23.25" customHeight="1">
      <c r="B40" s="9" t="s">
        <v>50</v>
      </c>
      <c r="C40" s="15"/>
      <c r="E40" s="9" t="s">
        <v>50</v>
      </c>
      <c r="F40" s="15"/>
    </row>
    <row r="41" spans="2:8" ht="23.25" customHeight="1">
      <c r="B41" s="9" t="s">
        <v>6</v>
      </c>
      <c r="C41" s="15"/>
      <c r="E41" s="9" t="s">
        <v>6</v>
      </c>
      <c r="F41" s="15"/>
    </row>
    <row r="42" spans="2:8" ht="23.25" customHeight="1" thickBot="1">
      <c r="B42" s="11" t="s">
        <v>7</v>
      </c>
      <c r="C42" s="16"/>
      <c r="E42" s="11" t="s">
        <v>7</v>
      </c>
      <c r="F42" s="16"/>
    </row>
    <row r="43" spans="2:8" ht="23.25" customHeight="1" thickBot="1">
      <c r="B43" s="17" t="s">
        <v>70</v>
      </c>
      <c r="C43" s="18"/>
      <c r="E43" s="17" t="s">
        <v>70</v>
      </c>
      <c r="F43" s="18"/>
    </row>
    <row r="44" spans="2:8" ht="17.25" customHeight="1"/>
    <row r="45" spans="2:8" ht="17.25" customHeight="1"/>
    <row r="46" spans="2:8" ht="17.25" customHeight="1">
      <c r="H46" s="2" t="s">
        <v>48</v>
      </c>
    </row>
    <row r="47" spans="2:8">
      <c r="H47" s="2" t="s">
        <v>49</v>
      </c>
    </row>
    <row r="48" spans="2:8">
      <c r="H48" s="2" t="s">
        <v>47</v>
      </c>
    </row>
  </sheetData>
  <mergeCells count="2">
    <mergeCell ref="B4:F4"/>
    <mergeCell ref="B2:F2"/>
  </mergeCells>
  <phoneticPr fontId="1"/>
  <dataValidations count="2">
    <dataValidation type="list" allowBlank="1" showInputMessage="1" showErrorMessage="1" sqref="C14 F40 C40 F14 C27 F27">
      <formula1>$H$46:$H$48</formula1>
    </dataValidation>
    <dataValidation type="whole" allowBlank="1" showInputMessage="1" showErrorMessage="1" sqref="C7 F7 C33 F33 C20 F20">
      <formula1>4000</formula1>
      <formula2>4799</formula2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portrait" horizont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32"/>
  <sheetViews>
    <sheetView showGridLines="0" zoomScaleNormal="100" zoomScaleSheetLayoutView="100" workbookViewId="0">
      <selection activeCell="H5" sqref="H5"/>
    </sheetView>
  </sheetViews>
  <sheetFormatPr defaultColWidth="8.625" defaultRowHeight="13.5"/>
  <cols>
    <col min="1" max="1" width="2.125" style="2" customWidth="1"/>
    <col min="2" max="2" width="8.625" style="2"/>
    <col min="3" max="3" width="20.375" style="2" customWidth="1"/>
    <col min="4" max="4" width="18.625" style="2" customWidth="1"/>
    <col min="5" max="5" width="15.125" style="2" customWidth="1"/>
    <col min="6" max="6" width="14.125" style="2" customWidth="1"/>
    <col min="7" max="8" width="10.875" style="2" customWidth="1"/>
    <col min="9" max="9" width="2.375" style="2" customWidth="1"/>
    <col min="10" max="16384" width="8.625" style="2"/>
  </cols>
  <sheetData>
    <row r="2" spans="2:7" ht="14.25" thickBot="1"/>
    <row r="3" spans="2:7" ht="29.25" thickBot="1">
      <c r="C3" s="91" t="s">
        <v>86</v>
      </c>
      <c r="E3" s="330" t="s">
        <v>64</v>
      </c>
      <c r="F3" s="114"/>
    </row>
    <row r="5" spans="2:7" ht="40.5" customHeight="1">
      <c r="B5" s="331" t="s">
        <v>124</v>
      </c>
      <c r="C5" s="331"/>
      <c r="D5" s="331"/>
      <c r="E5" s="331"/>
      <c r="F5" s="331"/>
      <c r="G5" s="33"/>
    </row>
    <row r="7" spans="2:7" ht="49.5" customHeight="1">
      <c r="B7" s="336" t="s">
        <v>121</v>
      </c>
      <c r="C7" s="336"/>
      <c r="D7" s="336"/>
      <c r="E7" s="336"/>
      <c r="F7" s="336"/>
      <c r="G7" s="33"/>
    </row>
    <row r="9" spans="2:7" ht="14.25" thickBot="1">
      <c r="B9" s="328" t="s">
        <v>89</v>
      </c>
      <c r="C9" s="328"/>
      <c r="D9" s="328"/>
    </row>
    <row r="10" spans="2:7" ht="155.25" customHeight="1" thickBot="1">
      <c r="B10" s="332"/>
      <c r="C10" s="333"/>
      <c r="D10" s="333"/>
      <c r="E10" s="333"/>
      <c r="F10" s="335"/>
      <c r="G10" s="334"/>
    </row>
    <row r="11" spans="2:7">
      <c r="B11" s="115"/>
      <c r="C11" s="115"/>
      <c r="D11" s="115"/>
    </row>
    <row r="12" spans="2:7" ht="14.25" thickBot="1">
      <c r="B12" s="115"/>
      <c r="C12" s="115"/>
      <c r="D12" s="115"/>
    </row>
    <row r="13" spans="2:7" ht="50.25" customHeight="1" thickBot="1">
      <c r="B13" s="115"/>
      <c r="C13" s="116" t="s">
        <v>87</v>
      </c>
      <c r="D13" s="176" t="s">
        <v>123</v>
      </c>
      <c r="E13" s="117" t="s">
        <v>88</v>
      </c>
      <c r="F13" s="118" t="s">
        <v>70</v>
      </c>
    </row>
    <row r="14" spans="2:7" s="123" customFormat="1" ht="23.25" customHeight="1">
      <c r="B14" s="175" t="s">
        <v>122</v>
      </c>
      <c r="C14" s="119" t="s">
        <v>106</v>
      </c>
      <c r="D14" s="120" t="s">
        <v>93</v>
      </c>
      <c r="E14" s="121" t="s">
        <v>105</v>
      </c>
      <c r="F14" s="122"/>
    </row>
    <row r="15" spans="2:7" s="123" customFormat="1" ht="37.5" customHeight="1">
      <c r="B15" s="124" t="str">
        <f>IF($F$3="","",$F$3)</f>
        <v/>
      </c>
      <c r="C15" s="125"/>
      <c r="D15" s="126"/>
      <c r="E15" s="127"/>
      <c r="F15" s="128"/>
    </row>
    <row r="16" spans="2:7" s="123" customFormat="1" ht="37.5" customHeight="1">
      <c r="B16" s="124" t="str">
        <f>IF($F$3="","",$F$3)</f>
        <v/>
      </c>
      <c r="C16" s="129"/>
      <c r="D16" s="126"/>
      <c r="E16" s="130"/>
      <c r="F16" s="131"/>
    </row>
    <row r="17" spans="2:13" s="123" customFormat="1" ht="37.5" customHeight="1">
      <c r="B17" s="124" t="str">
        <f>IF($F$3="","",$F$3)</f>
        <v/>
      </c>
      <c r="C17" s="129"/>
      <c r="D17" s="126"/>
      <c r="E17" s="130"/>
      <c r="F17" s="132"/>
    </row>
    <row r="18" spans="2:13" s="123" customFormat="1" ht="37.5" customHeight="1">
      <c r="B18" s="124" t="str">
        <f>IF($F$3="","",$F$3)</f>
        <v/>
      </c>
      <c r="C18" s="133"/>
      <c r="D18" s="130"/>
      <c r="E18" s="130"/>
      <c r="F18" s="134"/>
    </row>
    <row r="19" spans="2:13" s="123" customFormat="1" ht="37.5" customHeight="1" thickBot="1">
      <c r="B19" s="124" t="str">
        <f>IF($F$3="","",$F$3)</f>
        <v/>
      </c>
      <c r="C19" s="135"/>
      <c r="D19" s="136"/>
      <c r="E19" s="136"/>
      <c r="F19" s="137"/>
    </row>
    <row r="20" spans="2:13">
      <c r="M20" s="2" t="s">
        <v>85</v>
      </c>
    </row>
    <row r="25" spans="2:13">
      <c r="K25" s="89" t="s">
        <v>65</v>
      </c>
    </row>
    <row r="26" spans="2:13">
      <c r="K26" s="89" t="s">
        <v>68</v>
      </c>
    </row>
    <row r="27" spans="2:13">
      <c r="K27" s="89" t="s">
        <v>80</v>
      </c>
    </row>
    <row r="28" spans="2:13">
      <c r="K28" s="89" t="s">
        <v>81</v>
      </c>
    </row>
    <row r="29" spans="2:13">
      <c r="K29" s="89" t="s">
        <v>82</v>
      </c>
    </row>
    <row r="30" spans="2:13">
      <c r="K30" s="89" t="s">
        <v>83</v>
      </c>
    </row>
    <row r="31" spans="2:13">
      <c r="K31" s="89" t="s">
        <v>84</v>
      </c>
    </row>
    <row r="32" spans="2:13">
      <c r="K32" s="89" t="s">
        <v>66</v>
      </c>
    </row>
  </sheetData>
  <mergeCells count="4">
    <mergeCell ref="B9:D9"/>
    <mergeCell ref="B5:F5"/>
    <mergeCell ref="B10:F10"/>
    <mergeCell ref="B7:F7"/>
  </mergeCells>
  <phoneticPr fontId="1"/>
  <dataValidations count="1">
    <dataValidation type="list" allowBlank="1" showInputMessage="1" showErrorMessage="1" sqref="F3">
      <formula1>$K$25:$K$33</formula1>
    </dataValidation>
  </dataValidations>
  <printOptions horizontalCentered="1"/>
  <pageMargins left="0.59055118110236227" right="0.59055118110236227" top="0.6692913385826772" bottom="0.98425196850393704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showGridLines="0" zoomScaleNormal="100" zoomScaleSheetLayoutView="100" workbookViewId="0">
      <selection activeCell="I5" sqref="I5"/>
    </sheetView>
  </sheetViews>
  <sheetFormatPr defaultRowHeight="13.5"/>
  <cols>
    <col min="1" max="1" width="6.5" style="2" customWidth="1"/>
    <col min="2" max="2" width="8.5" style="138" customWidth="1"/>
    <col min="3" max="3" width="29.25" style="2" customWidth="1"/>
    <col min="4" max="4" width="16.875" style="2" customWidth="1"/>
    <col min="5" max="5" width="15.25" style="2" customWidth="1"/>
    <col min="6" max="6" width="13.5" style="2" customWidth="1"/>
    <col min="7" max="7" width="6.5" style="2" customWidth="1"/>
    <col min="8" max="8" width="10.875" style="2" customWidth="1"/>
    <col min="9" max="9" width="2.375" style="2" customWidth="1"/>
    <col min="10" max="16384" width="9" style="2"/>
  </cols>
  <sheetData>
    <row r="2" spans="1:7" ht="14.25" thickBot="1"/>
    <row r="3" spans="1:7" ht="21">
      <c r="B3" s="337" t="s">
        <v>120</v>
      </c>
      <c r="C3" s="337"/>
      <c r="D3" s="338"/>
      <c r="E3" s="140" t="s">
        <v>64</v>
      </c>
    </row>
    <row r="4" spans="1:7" ht="18" thickBot="1">
      <c r="E4" s="141"/>
    </row>
    <row r="5" spans="1:7" ht="207.75" customHeight="1">
      <c r="B5" s="329" t="s">
        <v>138</v>
      </c>
      <c r="C5" s="329"/>
      <c r="D5" s="329"/>
      <c r="E5" s="339"/>
      <c r="F5" s="339"/>
      <c r="G5" s="339"/>
    </row>
    <row r="6" spans="1:7" ht="14.25" thickBot="1">
      <c r="B6" s="142"/>
      <c r="C6" s="115"/>
      <c r="D6" s="115"/>
    </row>
    <row r="7" spans="1:7" ht="27.75" customHeight="1" thickBot="1">
      <c r="B7" s="142"/>
      <c r="C7" s="143" t="s">
        <v>87</v>
      </c>
      <c r="D7" s="144" t="s">
        <v>88</v>
      </c>
      <c r="E7" s="145" t="s">
        <v>70</v>
      </c>
      <c r="F7" s="4"/>
    </row>
    <row r="8" spans="1:7" s="38" customFormat="1" ht="21.75" customHeight="1">
      <c r="A8" s="146" t="s">
        <v>60</v>
      </c>
      <c r="B8" s="146" t="s">
        <v>53</v>
      </c>
      <c r="C8" s="147"/>
      <c r="D8" s="147"/>
      <c r="E8" s="148"/>
      <c r="F8" s="149"/>
    </row>
    <row r="9" spans="1:7" s="38" customFormat="1" ht="27.75" customHeight="1">
      <c r="A9" s="150">
        <v>1</v>
      </c>
      <c r="B9" s="150" t="str">
        <f>IF($E$4="","",$E$4)</f>
        <v/>
      </c>
      <c r="C9" s="151"/>
      <c r="D9" s="151"/>
      <c r="E9" s="152"/>
      <c r="F9" s="149"/>
    </row>
    <row r="10" spans="1:7" s="38" customFormat="1" ht="27.75" customHeight="1">
      <c r="A10" s="150">
        <v>2</v>
      </c>
      <c r="B10" s="150" t="str">
        <f>IF($E$4="","",$E$4)</f>
        <v/>
      </c>
      <c r="C10" s="151"/>
      <c r="D10" s="151"/>
      <c r="E10" s="152"/>
      <c r="F10" s="149"/>
    </row>
    <row r="11" spans="1:7" s="38" customFormat="1" ht="27.75" customHeight="1">
      <c r="A11" s="150">
        <v>3</v>
      </c>
      <c r="B11" s="150" t="str">
        <f>IF($E$4="","",$E$4)</f>
        <v/>
      </c>
      <c r="C11" s="151"/>
      <c r="D11" s="151"/>
      <c r="E11" s="152"/>
      <c r="F11" s="149"/>
    </row>
    <row r="12" spans="1:7" s="38" customFormat="1" ht="27.75" customHeight="1">
      <c r="A12" s="150">
        <v>4</v>
      </c>
      <c r="B12" s="150" t="str">
        <f>IF($E$4="","",$E$4)</f>
        <v/>
      </c>
      <c r="C12" s="151"/>
      <c r="D12" s="151"/>
      <c r="E12" s="152"/>
      <c r="F12" s="149"/>
    </row>
    <row r="13" spans="1:7" s="38" customFormat="1" ht="27.75" customHeight="1">
      <c r="A13" s="150">
        <v>5</v>
      </c>
      <c r="B13" s="150" t="str">
        <f>IF($E$4="","",$E$4)</f>
        <v/>
      </c>
      <c r="C13" s="151"/>
      <c r="D13" s="151"/>
      <c r="E13" s="152"/>
      <c r="F13" s="149"/>
    </row>
    <row r="14" spans="1:7" s="38" customFormat="1" ht="27.75" customHeight="1">
      <c r="A14" s="150">
        <v>6</v>
      </c>
      <c r="B14" s="150" t="str">
        <f>IF($E$4="","",$E$4)</f>
        <v/>
      </c>
      <c r="C14" s="151"/>
      <c r="D14" s="151"/>
      <c r="E14" s="152"/>
      <c r="F14" s="149"/>
    </row>
    <row r="15" spans="1:7" s="38" customFormat="1" ht="27.75" customHeight="1">
      <c r="A15" s="150">
        <v>7</v>
      </c>
      <c r="B15" s="150" t="str">
        <f>IF($E$4="","",$E$4)</f>
        <v/>
      </c>
      <c r="C15" s="151"/>
      <c r="D15" s="151"/>
      <c r="E15" s="152"/>
      <c r="F15" s="149"/>
    </row>
    <row r="16" spans="1:7" s="38" customFormat="1" ht="27.75" customHeight="1">
      <c r="A16" s="150">
        <v>8</v>
      </c>
      <c r="B16" s="150" t="str">
        <f>IF($E$4="","",$E$4)</f>
        <v/>
      </c>
      <c r="C16" s="151"/>
      <c r="D16" s="151"/>
      <c r="E16" s="152"/>
      <c r="F16" s="149"/>
    </row>
    <row r="17" spans="1:13" s="38" customFormat="1" ht="27.75" customHeight="1">
      <c r="A17" s="150">
        <v>9</v>
      </c>
      <c r="B17" s="150" t="str">
        <f>IF($E$4="","",$E$4)</f>
        <v/>
      </c>
      <c r="C17" s="151"/>
      <c r="D17" s="151"/>
      <c r="E17" s="152"/>
      <c r="F17" s="149"/>
    </row>
    <row r="18" spans="1:13" ht="27.75" customHeight="1">
      <c r="A18" s="150">
        <v>10</v>
      </c>
      <c r="B18" s="150" t="str">
        <f>IF($E$4="","",$E$4)</f>
        <v/>
      </c>
      <c r="C18" s="151"/>
      <c r="D18" s="151"/>
      <c r="E18" s="152"/>
      <c r="F18" s="4"/>
      <c r="G18" s="38"/>
    </row>
    <row r="19" spans="1:13" ht="27.75" customHeight="1">
      <c r="A19" s="150">
        <v>11</v>
      </c>
      <c r="B19" s="150" t="str">
        <f>IF($E$4="","",$E$4)</f>
        <v/>
      </c>
      <c r="C19" s="153"/>
      <c r="D19" s="153"/>
      <c r="E19" s="152"/>
      <c r="F19" s="4"/>
      <c r="G19" s="38"/>
    </row>
    <row r="20" spans="1:13" ht="27.75" customHeight="1">
      <c r="A20" s="150">
        <v>12</v>
      </c>
      <c r="B20" s="150" t="str">
        <f>IF($E$4="","",$E$4)</f>
        <v/>
      </c>
      <c r="C20" s="153"/>
      <c r="D20" s="153"/>
      <c r="E20" s="152"/>
      <c r="F20" s="4"/>
      <c r="G20" s="38"/>
    </row>
    <row r="21" spans="1:13" ht="27.75" customHeight="1">
      <c r="A21" s="150">
        <v>13</v>
      </c>
      <c r="B21" s="150" t="str">
        <f>IF($E$4="","",$E$4)</f>
        <v/>
      </c>
      <c r="C21" s="154"/>
      <c r="D21" s="154"/>
      <c r="E21" s="155"/>
      <c r="F21" s="4"/>
      <c r="G21" s="38"/>
    </row>
    <row r="22" spans="1:13" ht="27.75" customHeight="1">
      <c r="A22" s="150">
        <v>14</v>
      </c>
      <c r="B22" s="150" t="str">
        <f>IF($E$4="","",$E$4)</f>
        <v/>
      </c>
      <c r="C22" s="154"/>
      <c r="D22" s="154"/>
      <c r="E22" s="155"/>
      <c r="F22" s="4"/>
      <c r="G22" s="38"/>
      <c r="M22" s="2" t="s">
        <v>90</v>
      </c>
    </row>
    <row r="23" spans="1:13" ht="26.25" customHeight="1">
      <c r="A23" s="150">
        <v>15</v>
      </c>
      <c r="B23" s="150" t="str">
        <f>IF($E$4="","",$E$4)</f>
        <v/>
      </c>
      <c r="C23" s="154"/>
      <c r="D23" s="154"/>
      <c r="E23" s="152"/>
      <c r="F23" s="4"/>
      <c r="G23" s="38"/>
    </row>
    <row r="24" spans="1:13" ht="29.25" customHeight="1" thickBot="1">
      <c r="A24" s="156">
        <v>16</v>
      </c>
      <c r="B24" s="156" t="str">
        <f>IF($E$4="","",$E$4)</f>
        <v/>
      </c>
      <c r="C24" s="157"/>
      <c r="D24" s="157"/>
      <c r="E24" s="158"/>
    </row>
    <row r="27" spans="1:13">
      <c r="K27" s="89" t="s">
        <v>65</v>
      </c>
    </row>
    <row r="28" spans="1:13">
      <c r="K28" s="89" t="s">
        <v>68</v>
      </c>
    </row>
    <row r="29" spans="1:13">
      <c r="K29" s="89" t="s">
        <v>80</v>
      </c>
    </row>
    <row r="30" spans="1:13">
      <c r="K30" s="89" t="s">
        <v>81</v>
      </c>
    </row>
    <row r="31" spans="1:13">
      <c r="K31" s="89" t="s">
        <v>82</v>
      </c>
    </row>
    <row r="32" spans="1:13">
      <c r="K32" s="89" t="s">
        <v>83</v>
      </c>
    </row>
    <row r="33" spans="11:11">
      <c r="K33" s="89" t="s">
        <v>84</v>
      </c>
    </row>
    <row r="34" spans="11:11">
      <c r="K34" s="89" t="s">
        <v>66</v>
      </c>
    </row>
    <row r="35" spans="11:11">
      <c r="K35" s="89" t="s">
        <v>91</v>
      </c>
    </row>
  </sheetData>
  <mergeCells count="2">
    <mergeCell ref="B3:D3"/>
    <mergeCell ref="B5:D5"/>
  </mergeCells>
  <phoneticPr fontId="1"/>
  <dataValidations disablePrompts="1" count="1">
    <dataValidation type="list" allowBlank="1" showInputMessage="1" showErrorMessage="1" sqref="E4">
      <formula1>$K$27:$K$35</formula1>
    </dataValidation>
  </dataValidations>
  <pageMargins left="0.7" right="0.7" top="0.75" bottom="0.75" header="0.3" footer="0.3"/>
  <pageSetup paperSize="9" scale="89" orientation="portrait" horizontalDpi="720" verticalDpi="720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35"/>
  <sheetViews>
    <sheetView showGridLines="0" zoomScaleNormal="100" zoomScaleSheetLayoutView="100" workbookViewId="0"/>
  </sheetViews>
  <sheetFormatPr defaultRowHeight="13.5"/>
  <cols>
    <col min="1" max="1" width="6.5" style="2" customWidth="1"/>
    <col min="2" max="2" width="8.5" style="138" customWidth="1"/>
    <col min="3" max="3" width="29.25" style="2" customWidth="1"/>
    <col min="4" max="4" width="16.875" style="2" customWidth="1"/>
    <col min="5" max="5" width="18.875" style="2" customWidth="1"/>
    <col min="6" max="6" width="13.5" style="2" customWidth="1"/>
    <col min="7" max="7" width="6.5" style="2" customWidth="1"/>
    <col min="8" max="8" width="10.875" style="2" customWidth="1"/>
    <col min="9" max="9" width="2.375" style="2" customWidth="1"/>
    <col min="10" max="16384" width="9" style="2"/>
  </cols>
  <sheetData>
    <row r="2" spans="1:7" ht="14.25" thickBot="1"/>
    <row r="3" spans="1:7" ht="21">
      <c r="B3" s="139" t="s">
        <v>100</v>
      </c>
      <c r="C3" s="100"/>
      <c r="E3" s="140" t="s">
        <v>64</v>
      </c>
    </row>
    <row r="4" spans="1:7" ht="18" thickBot="1">
      <c r="E4" s="141"/>
    </row>
    <row r="5" spans="1:7" ht="43.5" customHeight="1">
      <c r="B5" s="325" t="s">
        <v>103</v>
      </c>
      <c r="C5" s="326"/>
      <c r="D5" s="326"/>
      <c r="E5" s="326"/>
      <c r="F5" s="326"/>
      <c r="G5" s="326"/>
    </row>
    <row r="6" spans="1:7" ht="33" customHeight="1" thickBot="1">
      <c r="B6" s="142"/>
      <c r="C6" s="159"/>
      <c r="D6" s="159"/>
    </row>
    <row r="7" spans="1:7" ht="27.75" customHeight="1" thickBot="1">
      <c r="B7" s="142"/>
      <c r="C7" s="143" t="s">
        <v>101</v>
      </c>
      <c r="D7" s="144" t="s">
        <v>88</v>
      </c>
      <c r="E7" s="145" t="s">
        <v>102</v>
      </c>
      <c r="F7" s="4"/>
    </row>
    <row r="8" spans="1:7" s="38" customFormat="1" ht="21.75" customHeight="1">
      <c r="A8" s="146" t="s">
        <v>60</v>
      </c>
      <c r="B8" s="146" t="s">
        <v>53</v>
      </c>
      <c r="C8" s="147" t="s">
        <v>119</v>
      </c>
      <c r="D8" s="147" t="s">
        <v>105</v>
      </c>
      <c r="E8" s="148" t="s">
        <v>92</v>
      </c>
      <c r="F8" s="149"/>
    </row>
    <row r="9" spans="1:7" s="38" customFormat="1" ht="27.75" customHeight="1">
      <c r="A9" s="150">
        <v>1</v>
      </c>
      <c r="B9" s="150" t="str">
        <f>IF($E$4="","",$E$4)</f>
        <v/>
      </c>
      <c r="C9" s="151"/>
      <c r="D9" s="151"/>
      <c r="E9" s="152"/>
      <c r="F9" s="149"/>
    </row>
    <row r="10" spans="1:7" s="38" customFormat="1" ht="27.75" customHeight="1">
      <c r="A10" s="150">
        <v>2</v>
      </c>
      <c r="B10" s="150" t="str">
        <f t="shared" ref="B10:B24" si="0">IF($E$4="","",$E$4)</f>
        <v/>
      </c>
      <c r="C10" s="151"/>
      <c r="D10" s="151"/>
      <c r="E10" s="152"/>
      <c r="F10" s="149"/>
    </row>
    <row r="11" spans="1:7" s="38" customFormat="1" ht="27.75" customHeight="1">
      <c r="A11" s="150">
        <v>3</v>
      </c>
      <c r="B11" s="150" t="str">
        <f t="shared" si="0"/>
        <v/>
      </c>
      <c r="C11" s="151"/>
      <c r="D11" s="151"/>
      <c r="E11" s="152"/>
      <c r="F11" s="149"/>
    </row>
    <row r="12" spans="1:7" s="38" customFormat="1" ht="27.75" customHeight="1">
      <c r="A12" s="150">
        <v>4</v>
      </c>
      <c r="B12" s="150" t="str">
        <f t="shared" si="0"/>
        <v/>
      </c>
      <c r="C12" s="151"/>
      <c r="D12" s="151"/>
      <c r="E12" s="152"/>
      <c r="F12" s="149"/>
    </row>
    <row r="13" spans="1:7" s="38" customFormat="1" ht="27.75" customHeight="1">
      <c r="A13" s="150">
        <v>5</v>
      </c>
      <c r="B13" s="150" t="str">
        <f t="shared" si="0"/>
        <v/>
      </c>
      <c r="C13" s="151"/>
      <c r="D13" s="151"/>
      <c r="E13" s="152"/>
      <c r="F13" s="149"/>
    </row>
    <row r="14" spans="1:7" s="38" customFormat="1" ht="27.75" customHeight="1">
      <c r="A14" s="150">
        <v>6</v>
      </c>
      <c r="B14" s="150" t="str">
        <f t="shared" si="0"/>
        <v/>
      </c>
      <c r="C14" s="151"/>
      <c r="D14" s="151"/>
      <c r="E14" s="152"/>
      <c r="F14" s="149"/>
    </row>
    <row r="15" spans="1:7" s="38" customFormat="1" ht="27.75" customHeight="1">
      <c r="A15" s="150">
        <v>7</v>
      </c>
      <c r="B15" s="150" t="str">
        <f t="shared" si="0"/>
        <v/>
      </c>
      <c r="C15" s="151"/>
      <c r="D15" s="151"/>
      <c r="E15" s="152"/>
      <c r="F15" s="149"/>
    </row>
    <row r="16" spans="1:7" s="38" customFormat="1" ht="27.75" customHeight="1">
      <c r="A16" s="150">
        <v>8</v>
      </c>
      <c r="B16" s="150" t="str">
        <f t="shared" si="0"/>
        <v/>
      </c>
      <c r="C16" s="151"/>
      <c r="D16" s="151"/>
      <c r="E16" s="152"/>
      <c r="F16" s="149"/>
    </row>
    <row r="17" spans="1:13" s="38" customFormat="1" ht="27.75" customHeight="1">
      <c r="A17" s="150">
        <v>9</v>
      </c>
      <c r="B17" s="150" t="str">
        <f t="shared" si="0"/>
        <v/>
      </c>
      <c r="C17" s="151"/>
      <c r="D17" s="151"/>
      <c r="E17" s="152"/>
      <c r="F17" s="149"/>
    </row>
    <row r="18" spans="1:13" ht="27.75" customHeight="1">
      <c r="A18" s="150">
        <v>10</v>
      </c>
      <c r="B18" s="150" t="str">
        <f t="shared" si="0"/>
        <v/>
      </c>
      <c r="C18" s="151"/>
      <c r="D18" s="151"/>
      <c r="E18" s="152"/>
      <c r="F18" s="4"/>
      <c r="G18" s="38"/>
    </row>
    <row r="19" spans="1:13" ht="27.75" customHeight="1">
      <c r="A19" s="150">
        <v>11</v>
      </c>
      <c r="B19" s="150" t="str">
        <f t="shared" si="0"/>
        <v/>
      </c>
      <c r="C19" s="153"/>
      <c r="D19" s="153"/>
      <c r="E19" s="152"/>
      <c r="F19" s="4"/>
      <c r="G19" s="38"/>
    </row>
    <row r="20" spans="1:13" ht="27.75" customHeight="1">
      <c r="A20" s="150">
        <v>12</v>
      </c>
      <c r="B20" s="150" t="str">
        <f t="shared" si="0"/>
        <v/>
      </c>
      <c r="C20" s="153"/>
      <c r="D20" s="153"/>
      <c r="E20" s="152"/>
      <c r="F20" s="4"/>
      <c r="G20" s="38"/>
    </row>
    <row r="21" spans="1:13" ht="27.75" customHeight="1">
      <c r="A21" s="150">
        <v>13</v>
      </c>
      <c r="B21" s="150" t="str">
        <f t="shared" si="0"/>
        <v/>
      </c>
      <c r="C21" s="154"/>
      <c r="D21" s="154"/>
      <c r="E21" s="155"/>
      <c r="F21" s="4"/>
      <c r="G21" s="38"/>
    </row>
    <row r="22" spans="1:13" ht="27.75" customHeight="1">
      <c r="A22" s="150">
        <v>14</v>
      </c>
      <c r="B22" s="150" t="str">
        <f t="shared" si="0"/>
        <v/>
      </c>
      <c r="C22" s="154"/>
      <c r="D22" s="154"/>
      <c r="E22" s="155"/>
      <c r="F22" s="4"/>
      <c r="G22" s="38"/>
      <c r="M22" s="2" t="s">
        <v>90</v>
      </c>
    </row>
    <row r="23" spans="1:13" ht="26.25" customHeight="1">
      <c r="A23" s="150">
        <v>15</v>
      </c>
      <c r="B23" s="150" t="str">
        <f t="shared" si="0"/>
        <v/>
      </c>
      <c r="C23" s="154"/>
      <c r="D23" s="154"/>
      <c r="E23" s="152"/>
      <c r="F23" s="4"/>
      <c r="G23" s="38"/>
    </row>
    <row r="24" spans="1:13" ht="29.25" customHeight="1" thickBot="1">
      <c r="A24" s="156">
        <v>16</v>
      </c>
      <c r="B24" s="156" t="str">
        <f t="shared" si="0"/>
        <v/>
      </c>
      <c r="C24" s="157"/>
      <c r="D24" s="157"/>
      <c r="E24" s="158"/>
    </row>
    <row r="27" spans="1:13">
      <c r="K27" s="89" t="s">
        <v>65</v>
      </c>
    </row>
    <row r="28" spans="1:13">
      <c r="K28" s="89" t="s">
        <v>68</v>
      </c>
    </row>
    <row r="29" spans="1:13">
      <c r="K29" s="89" t="s">
        <v>80</v>
      </c>
    </row>
    <row r="30" spans="1:13">
      <c r="K30" s="89" t="s">
        <v>81</v>
      </c>
    </row>
    <row r="31" spans="1:13">
      <c r="K31" s="89" t="s">
        <v>82</v>
      </c>
    </row>
    <row r="32" spans="1:13">
      <c r="K32" s="89" t="s">
        <v>83</v>
      </c>
    </row>
    <row r="33" spans="11:11">
      <c r="K33" s="89" t="s">
        <v>84</v>
      </c>
    </row>
    <row r="34" spans="11:11">
      <c r="K34" s="89" t="s">
        <v>66</v>
      </c>
    </row>
    <row r="35" spans="11:11">
      <c r="K35" s="89" t="s">
        <v>91</v>
      </c>
    </row>
  </sheetData>
  <mergeCells count="1">
    <mergeCell ref="B5:G5"/>
  </mergeCells>
  <phoneticPr fontId="1"/>
  <dataValidations count="1">
    <dataValidation type="list" allowBlank="1" showInputMessage="1" showErrorMessage="1" sqref="E4">
      <formula1>$K$27:$K$35</formula1>
    </dataValidation>
  </dataValidations>
  <printOptions horizontalCentered="1"/>
  <pageMargins left="0.39370078740157483" right="0.39370078740157483" top="0.78740157480314965" bottom="0.78740157480314965" header="0" footer="0"/>
  <pageSetup paperSize="9" scale="89" orientation="portrait" horizontalDpi="720" verticalDpi="720" r:id="rId1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②学校情報</vt:lpstr>
      <vt:lpstr>③ｴﾝﾄﾘｰ情報</vt:lpstr>
      <vt:lpstr>④県大会状況調査</vt:lpstr>
      <vt:lpstr>⑤審査員推薦</vt:lpstr>
      <vt:lpstr>⑥運営委員会</vt:lpstr>
      <vt:lpstr>⑦指導者協議会</vt:lpstr>
      <vt:lpstr>⑧生徒引率以外の参加者（視察他）</vt:lpstr>
      <vt:lpstr>②学校情報!Print_Area</vt:lpstr>
      <vt:lpstr>③ｴﾝﾄﾘｰ情報!Print_Area</vt:lpstr>
      <vt:lpstr>④県大会状況調査!Print_Area</vt:lpstr>
      <vt:lpstr>⑤審査員推薦!Print_Area</vt:lpstr>
      <vt:lpstr>⑥運営委員会!Print_Area</vt:lpstr>
      <vt:lpstr>⑦指導者協議会!Print_Area</vt:lpstr>
      <vt:lpstr>'⑧生徒引率以外の参加者（視察他）'!Print_Area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池田輝彦</dc:creator>
  <cp:lastModifiedBy>pc-mnt</cp:lastModifiedBy>
  <cp:lastPrinted>2020-11-05T05:09:11Z</cp:lastPrinted>
  <dcterms:created xsi:type="dcterms:W3CDTF">2006-10-19T08:22:18Z</dcterms:created>
  <dcterms:modified xsi:type="dcterms:W3CDTF">2020-11-05T05:23:18Z</dcterms:modified>
</cp:coreProperties>
</file>