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7.14.176\nas\☆作業用フォルダ2024☆\橋本→井上\"/>
    </mc:Choice>
  </mc:AlternateContent>
  <bookViews>
    <workbookView xWindow="-120" yWindow="-120" windowWidth="29040" windowHeight="15840" tabRatio="822" activeTab="4"/>
  </bookViews>
  <sheets>
    <sheet name="基本データ" sheetId="14" r:id="rId1"/>
    <sheet name="祝日設定" sheetId="22" r:id="rId2"/>
    <sheet name="前半部分(提出用)" sheetId="70" r:id="rId3"/>
    <sheet name="年間行事" sheetId="69" r:id="rId4"/>
    <sheet name="年間一覧表" sheetId="62" r:id="rId5"/>
    <sheet name="年間計画(提出用)" sheetId="68" r:id="rId6"/>
    <sheet name="研修内容一覧表" sheetId="63" r:id="rId7"/>
    <sheet name="４月" sheetId="2" r:id="rId8"/>
    <sheet name="５月" sheetId="50" r:id="rId9"/>
    <sheet name="６月" sheetId="51" r:id="rId10"/>
    <sheet name="７月" sheetId="52" r:id="rId11"/>
    <sheet name="８月" sheetId="53" r:id="rId12"/>
    <sheet name="９月" sheetId="54" r:id="rId13"/>
    <sheet name="１０月" sheetId="55" r:id="rId14"/>
    <sheet name="１１月" sheetId="56" r:id="rId15"/>
    <sheet name="１２月" sheetId="57" r:id="rId16"/>
    <sheet name="１月" sheetId="58" r:id="rId17"/>
    <sheet name="２月" sheetId="59" r:id="rId18"/>
    <sheet name="３月" sheetId="60" r:id="rId19"/>
  </sheets>
  <externalReferences>
    <externalReference r:id="rId20"/>
    <externalReference r:id="rId21"/>
  </externalReferences>
  <definedNames>
    <definedName name="_123">[1]祝日設定!$A$7:$A$31</definedName>
    <definedName name="_xlnm.Print_Area" localSheetId="7">'４月'!$A$1:$G$40</definedName>
    <definedName name="_xlnm.Print_Area" localSheetId="9">'６月'!$A$1:$G$40</definedName>
    <definedName name="_xlnm.Print_Area" localSheetId="6">研修内容一覧表!$A$1:$H$54</definedName>
    <definedName name="_xlnm.Print_Area" localSheetId="2">'前半部分(提出用)'!$A$1:$V$91</definedName>
    <definedName name="_xlnm.Print_Area" localSheetId="4">年間一覧表!$B$1:$AA$42</definedName>
    <definedName name="_xlnm.Print_Area" localSheetId="5">'年間計画(提出用)'!$A$1:$R$65</definedName>
    <definedName name="_xlnm.Print_Area" localSheetId="3">年間行事!$A$1:$BM$37</definedName>
    <definedName name="祝日" localSheetId="5">[2]祝日設定!$A$7:$A$31</definedName>
    <definedName name="祝日">祝日設定!$A$6:$A$28</definedName>
  </definedNames>
  <calcPr calcId="162913" calcMode="manual" concurrentCalc="0"/>
</workbook>
</file>

<file path=xl/calcChain.xml><?xml version="1.0" encoding="utf-8"?>
<calcChain xmlns="http://schemas.openxmlformats.org/spreadsheetml/2006/main">
  <c r="A26" i="22" l="1"/>
  <c r="O3" i="68"/>
  <c r="O2" i="68"/>
  <c r="G32" i="56"/>
  <c r="B32" i="56"/>
  <c r="G6" i="50"/>
  <c r="G7" i="50"/>
  <c r="G8" i="50"/>
  <c r="G9" i="50"/>
  <c r="G10" i="50"/>
  <c r="G11" i="50"/>
  <c r="G12" i="50"/>
  <c r="G13" i="50"/>
  <c r="G14" i="50"/>
  <c r="G15" i="50"/>
  <c r="G16" i="50"/>
  <c r="G17" i="50"/>
  <c r="G18" i="50"/>
  <c r="G19" i="50"/>
  <c r="G20" i="50"/>
  <c r="G21" i="50"/>
  <c r="G22" i="50"/>
  <c r="G23" i="50"/>
  <c r="G24" i="50"/>
  <c r="G25" i="50"/>
  <c r="G26" i="50"/>
  <c r="G27" i="50"/>
  <c r="G28" i="50"/>
  <c r="G29" i="50"/>
  <c r="G30" i="50"/>
  <c r="G31" i="50"/>
  <c r="G32" i="50"/>
  <c r="G33" i="50"/>
  <c r="G34" i="50"/>
  <c r="G35" i="50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7" i="59"/>
  <c r="G28" i="59"/>
  <c r="G29" i="59"/>
  <c r="G30" i="59"/>
  <c r="G31" i="59"/>
  <c r="G32" i="59"/>
  <c r="G33" i="59"/>
  <c r="G34" i="59"/>
  <c r="G35" i="59"/>
  <c r="G5" i="59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6" i="58"/>
  <c r="G7" i="58"/>
  <c r="G8" i="58"/>
  <c r="G9" i="58"/>
  <c r="G10" i="58"/>
  <c r="G11" i="58"/>
  <c r="G12" i="58"/>
  <c r="G13" i="58"/>
  <c r="G14" i="58"/>
  <c r="G15" i="58"/>
  <c r="G16" i="58"/>
  <c r="G17" i="58"/>
  <c r="G18" i="58"/>
  <c r="G19" i="58"/>
  <c r="G20" i="58"/>
  <c r="G21" i="58"/>
  <c r="G22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5" i="58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0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6" i="56"/>
  <c r="G7" i="56"/>
  <c r="G8" i="56"/>
  <c r="G9" i="56"/>
  <c r="G10" i="56"/>
  <c r="G11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3" i="56"/>
  <c r="G34" i="56"/>
  <c r="G6" i="55"/>
  <c r="G7" i="55"/>
  <c r="G8" i="55"/>
  <c r="G9" i="55"/>
  <c r="G10" i="55"/>
  <c r="G11" i="55"/>
  <c r="G12" i="55"/>
  <c r="G13" i="55"/>
  <c r="G14" i="55"/>
  <c r="G15" i="55"/>
  <c r="G16" i="55"/>
  <c r="G17" i="55"/>
  <c r="G18" i="55"/>
  <c r="G19" i="55"/>
  <c r="G20" i="55"/>
  <c r="G21" i="55"/>
  <c r="G22" i="55"/>
  <c r="G23" i="55"/>
  <c r="G24" i="55"/>
  <c r="G25" i="55"/>
  <c r="G26" i="55"/>
  <c r="G27" i="55"/>
  <c r="G28" i="55"/>
  <c r="G29" i="55"/>
  <c r="G30" i="55"/>
  <c r="G31" i="55"/>
  <c r="G32" i="55"/>
  <c r="G33" i="55"/>
  <c r="G34" i="55"/>
  <c r="G35" i="55"/>
  <c r="G6" i="54"/>
  <c r="G7" i="54"/>
  <c r="G8" i="54"/>
  <c r="G9" i="54"/>
  <c r="G10" i="54"/>
  <c r="G11" i="54"/>
  <c r="G12" i="54"/>
  <c r="G13" i="54"/>
  <c r="G14" i="54"/>
  <c r="G15" i="54"/>
  <c r="G16" i="54"/>
  <c r="G17" i="54"/>
  <c r="G18" i="54"/>
  <c r="G19" i="54"/>
  <c r="G20" i="54"/>
  <c r="G21" i="54"/>
  <c r="G22" i="54"/>
  <c r="G23" i="54"/>
  <c r="G24" i="54"/>
  <c r="G25" i="54"/>
  <c r="G26" i="54"/>
  <c r="G27" i="54"/>
  <c r="G28" i="54"/>
  <c r="G29" i="54"/>
  <c r="G30" i="54"/>
  <c r="G31" i="54"/>
  <c r="G32" i="54"/>
  <c r="G33" i="54"/>
  <c r="G34" i="54"/>
  <c r="G5" i="54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9" i="51"/>
  <c r="G8" i="51"/>
  <c r="G6" i="51"/>
  <c r="G7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1" i="51"/>
  <c r="G32" i="51"/>
  <c r="G33" i="51"/>
  <c r="G34" i="51"/>
  <c r="G5" i="2"/>
  <c r="AB37" i="62"/>
  <c r="N4" i="68"/>
  <c r="O1" i="68"/>
  <c r="G34" i="53"/>
  <c r="G8" i="53"/>
  <c r="P64" i="68"/>
  <c r="O64" i="68"/>
  <c r="G64" i="68"/>
  <c r="F64" i="68"/>
  <c r="P65" i="68"/>
  <c r="O65" i="68"/>
  <c r="Q65" i="68"/>
  <c r="F4" i="14"/>
  <c r="J4" i="14"/>
  <c r="A1" i="68"/>
  <c r="B34" i="53"/>
  <c r="B13" i="51"/>
  <c r="B6" i="51"/>
  <c r="B10" i="51"/>
  <c r="B14" i="51"/>
  <c r="B18" i="51"/>
  <c r="B22" i="51"/>
  <c r="B26" i="51"/>
  <c r="B30" i="51"/>
  <c r="B34" i="51"/>
  <c r="B7" i="51"/>
  <c r="B11" i="51"/>
  <c r="B15" i="51"/>
  <c r="B19" i="51"/>
  <c r="B23" i="51"/>
  <c r="B27" i="51"/>
  <c r="B31" i="51"/>
  <c r="B35" i="51"/>
  <c r="B8" i="51"/>
  <c r="B12" i="51"/>
  <c r="B16" i="51"/>
  <c r="B20" i="51"/>
  <c r="B24" i="51"/>
  <c r="B28" i="51"/>
  <c r="B32" i="51"/>
  <c r="B9" i="51"/>
  <c r="B17" i="51"/>
  <c r="B21" i="51"/>
  <c r="B25" i="51"/>
  <c r="B29" i="51"/>
  <c r="B33" i="51"/>
  <c r="B5" i="2"/>
  <c r="C3" i="62"/>
  <c r="G7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5" i="53"/>
  <c r="G26" i="53"/>
  <c r="G27" i="53"/>
  <c r="G28" i="53"/>
  <c r="G29" i="53"/>
  <c r="G30" i="53"/>
  <c r="G31" i="53"/>
  <c r="G32" i="53"/>
  <c r="G33" i="53"/>
  <c r="G35" i="53"/>
  <c r="G35" i="5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Q55" i="70"/>
  <c r="Q56" i="70"/>
  <c r="Q57" i="70"/>
  <c r="Q58" i="70"/>
  <c r="Q54" i="70"/>
  <c r="K59" i="70"/>
  <c r="M59" i="70"/>
  <c r="O59" i="70"/>
  <c r="I59" i="70"/>
  <c r="Q59" i="70"/>
  <c r="Q4" i="70"/>
  <c r="G4" i="63"/>
  <c r="F39" i="2"/>
  <c r="F37" i="2"/>
  <c r="T38" i="62"/>
  <c r="Z48" i="62"/>
  <c r="Z47" i="62"/>
  <c r="Z46" i="62"/>
  <c r="X48" i="62"/>
  <c r="X47" i="62"/>
  <c r="X46" i="62"/>
  <c r="V48" i="62"/>
  <c r="V47" i="62"/>
  <c r="V46" i="62"/>
  <c r="T48" i="62"/>
  <c r="T47" i="62"/>
  <c r="T46" i="62"/>
  <c r="R48" i="62"/>
  <c r="R47" i="62"/>
  <c r="R46" i="62"/>
  <c r="P48" i="62"/>
  <c r="P47" i="62"/>
  <c r="P46" i="62"/>
  <c r="N48" i="62"/>
  <c r="N47" i="62"/>
  <c r="N46" i="62"/>
  <c r="L48" i="62"/>
  <c r="L47" i="62"/>
  <c r="L46" i="62"/>
  <c r="J48" i="62"/>
  <c r="J47" i="62"/>
  <c r="J46" i="62"/>
  <c r="H48" i="62"/>
  <c r="H47" i="62"/>
  <c r="H46" i="62"/>
  <c r="F48" i="62"/>
  <c r="F47" i="62"/>
  <c r="F46" i="62"/>
  <c r="D48" i="62"/>
  <c r="D47" i="62"/>
  <c r="D46" i="62"/>
  <c r="V38" i="62"/>
  <c r="R49" i="62"/>
  <c r="AB48" i="62"/>
  <c r="AB47" i="62"/>
  <c r="J49" i="62"/>
  <c r="Z49" i="62"/>
  <c r="F49" i="62"/>
  <c r="N49" i="62"/>
  <c r="V49" i="62"/>
  <c r="H49" i="62"/>
  <c r="P49" i="62"/>
  <c r="X49" i="62"/>
  <c r="D49" i="62"/>
  <c r="L49" i="62"/>
  <c r="T49" i="62"/>
  <c r="AB46" i="62"/>
  <c r="AB49" i="62"/>
  <c r="K53" i="63"/>
  <c r="B47" i="63"/>
  <c r="K46" i="63"/>
  <c r="B27" i="63"/>
  <c r="K26" i="63"/>
  <c r="B22" i="63"/>
  <c r="K21" i="63"/>
  <c r="B7" i="63"/>
  <c r="Z38" i="62"/>
  <c r="G35" i="2"/>
  <c r="G2" i="51"/>
  <c r="G1" i="51"/>
  <c r="G2" i="52"/>
  <c r="G1" i="52"/>
  <c r="G2" i="53"/>
  <c r="G1" i="53"/>
  <c r="G2" i="54"/>
  <c r="G1" i="54"/>
  <c r="G2" i="55"/>
  <c r="G1" i="55"/>
  <c r="G2" i="56"/>
  <c r="G1" i="56"/>
  <c r="G2" i="57"/>
  <c r="G1" i="57"/>
  <c r="G2" i="58"/>
  <c r="G1" i="58"/>
  <c r="G2" i="59"/>
  <c r="G1" i="59"/>
  <c r="G2" i="60"/>
  <c r="G1" i="60"/>
  <c r="G2" i="50"/>
  <c r="G1" i="50"/>
  <c r="G2" i="2"/>
  <c r="G1" i="2"/>
  <c r="G3" i="63"/>
  <c r="G5" i="60"/>
  <c r="G5" i="57"/>
  <c r="G35" i="56"/>
  <c r="G5" i="56"/>
  <c r="G5" i="55"/>
  <c r="G35" i="54"/>
  <c r="G6" i="53"/>
  <c r="G5" i="53"/>
  <c r="G5" i="52"/>
  <c r="G36" i="51"/>
  <c r="G5" i="50"/>
  <c r="G6" i="2"/>
  <c r="A1" i="54"/>
  <c r="A2" i="70"/>
  <c r="A1" i="57"/>
  <c r="A1" i="53"/>
  <c r="A1" i="2"/>
  <c r="A1" i="63"/>
  <c r="A1" i="50"/>
  <c r="A1" i="58"/>
  <c r="A1" i="55"/>
  <c r="A1" i="59"/>
  <c r="A1" i="51"/>
  <c r="A1" i="60"/>
  <c r="A1" i="56"/>
  <c r="A1" i="52"/>
  <c r="F37" i="50"/>
  <c r="F38" i="51"/>
  <c r="F37" i="52"/>
  <c r="F37" i="53"/>
  <c r="F37" i="54"/>
  <c r="F37" i="55"/>
  <c r="F37" i="56"/>
  <c r="F37" i="57"/>
  <c r="F37" i="58"/>
  <c r="F37" i="59"/>
  <c r="F37" i="60"/>
  <c r="F39" i="50"/>
  <c r="F40" i="51"/>
  <c r="F39" i="52"/>
  <c r="F39" i="53"/>
  <c r="F39" i="54"/>
  <c r="F39" i="55"/>
  <c r="F39" i="56"/>
  <c r="F39" i="57"/>
  <c r="F39" i="58"/>
  <c r="F39" i="59"/>
  <c r="F39" i="60"/>
  <c r="B54" i="63"/>
  <c r="W1" i="62"/>
  <c r="R1" i="62"/>
  <c r="X38" i="62"/>
  <c r="S1" i="69"/>
  <c r="AO1" i="69"/>
  <c r="BK1" i="69"/>
  <c r="BM36" i="69"/>
  <c r="BL36" i="69"/>
  <c r="BH36" i="69"/>
  <c r="BG36" i="69"/>
  <c r="BC36" i="69"/>
  <c r="BB36" i="69"/>
  <c r="AV36" i="69"/>
  <c r="AU36" i="69"/>
  <c r="AQ36" i="69"/>
  <c r="AP36" i="69"/>
  <c r="AL36" i="69"/>
  <c r="AK36" i="69"/>
  <c r="AG36" i="69"/>
  <c r="AF36" i="69"/>
  <c r="AB36" i="69"/>
  <c r="AA36" i="69"/>
  <c r="U36" i="69"/>
  <c r="T36" i="69"/>
  <c r="P36" i="69"/>
  <c r="O36" i="69"/>
  <c r="K36" i="69"/>
  <c r="J36" i="69"/>
  <c r="F36" i="69"/>
  <c r="E36" i="69"/>
  <c r="C1" i="62"/>
  <c r="BM37" i="69"/>
  <c r="BL37" i="69"/>
  <c r="AB36" i="62"/>
  <c r="AB35" i="62"/>
  <c r="AB34" i="62"/>
  <c r="A2" i="22"/>
  <c r="B33" i="55"/>
  <c r="B11" i="52"/>
  <c r="B34" i="50"/>
  <c r="B10" i="2"/>
  <c r="B14" i="2"/>
  <c r="B18" i="2"/>
  <c r="B22" i="2"/>
  <c r="B26" i="2"/>
  <c r="B30" i="2"/>
  <c r="B34" i="2"/>
  <c r="B33" i="54"/>
  <c r="B7" i="2"/>
  <c r="B11" i="2"/>
  <c r="B15" i="2"/>
  <c r="B19" i="2"/>
  <c r="B23" i="2"/>
  <c r="B27" i="2"/>
  <c r="B31" i="2"/>
  <c r="B33" i="57"/>
  <c r="B21" i="52"/>
  <c r="B5" i="51"/>
  <c r="B8" i="2"/>
  <c r="B12" i="2"/>
  <c r="B16" i="2"/>
  <c r="B20" i="2"/>
  <c r="B24" i="2"/>
  <c r="B28" i="2"/>
  <c r="B32" i="2"/>
  <c r="B30" i="56"/>
  <c r="B13" i="52"/>
  <c r="B33" i="50"/>
  <c r="B9" i="2"/>
  <c r="B13" i="2"/>
  <c r="B17" i="2"/>
  <c r="B21" i="2"/>
  <c r="B25" i="2"/>
  <c r="B29" i="2"/>
  <c r="B33" i="2"/>
  <c r="B35" i="57"/>
  <c r="B30" i="57"/>
  <c r="B26" i="57"/>
  <c r="B22" i="57"/>
  <c r="B18" i="57"/>
  <c r="B14" i="57"/>
  <c r="B10" i="57"/>
  <c r="B7" i="57"/>
  <c r="B33" i="56"/>
  <c r="B28" i="56"/>
  <c r="B24" i="56"/>
  <c r="B20" i="56"/>
  <c r="B16" i="56"/>
  <c r="B12" i="56"/>
  <c r="B9" i="56"/>
  <c r="B5" i="56"/>
  <c r="B31" i="55"/>
  <c r="B27" i="55"/>
  <c r="B23" i="55"/>
  <c r="B19" i="55"/>
  <c r="B15" i="55"/>
  <c r="B11" i="55"/>
  <c r="B7" i="55"/>
  <c r="B34" i="54"/>
  <c r="B29" i="54"/>
  <c r="B25" i="54"/>
  <c r="B21" i="54"/>
  <c r="B17" i="54"/>
  <c r="B13" i="54"/>
  <c r="B9" i="54"/>
  <c r="B6" i="54"/>
  <c r="B32" i="53"/>
  <c r="B28" i="53"/>
  <c r="B24" i="53"/>
  <c r="B20" i="53"/>
  <c r="B16" i="53"/>
  <c r="B9" i="53"/>
  <c r="B5" i="53"/>
  <c r="B32" i="52"/>
  <c r="B28" i="52"/>
  <c r="B24" i="52"/>
  <c r="B19" i="52"/>
  <c r="B15" i="52"/>
  <c r="B7" i="52"/>
  <c r="B32" i="50"/>
  <c r="B28" i="50"/>
  <c r="B24" i="50"/>
  <c r="B20" i="50"/>
  <c r="B16" i="50"/>
  <c r="B12" i="50"/>
  <c r="B8" i="50"/>
  <c r="B5" i="50"/>
  <c r="B29" i="57"/>
  <c r="B24" i="57"/>
  <c r="B19" i="57"/>
  <c r="B13" i="57"/>
  <c r="B34" i="56"/>
  <c r="B27" i="56"/>
  <c r="B22" i="56"/>
  <c r="B17" i="56"/>
  <c r="B11" i="56"/>
  <c r="B7" i="56"/>
  <c r="B32" i="55"/>
  <c r="B26" i="55"/>
  <c r="B21" i="55"/>
  <c r="B16" i="55"/>
  <c r="B10" i="55"/>
  <c r="B6" i="55"/>
  <c r="B30" i="54"/>
  <c r="B24" i="54"/>
  <c r="B19" i="54"/>
  <c r="B14" i="54"/>
  <c r="B8" i="54"/>
  <c r="B35" i="53"/>
  <c r="B29" i="53"/>
  <c r="B23" i="53"/>
  <c r="B18" i="53"/>
  <c r="B13" i="53"/>
  <c r="B8" i="53"/>
  <c r="B34" i="52"/>
  <c r="B29" i="52"/>
  <c r="B23" i="52"/>
  <c r="B17" i="52"/>
  <c r="B12" i="52"/>
  <c r="B30" i="50"/>
  <c r="B25" i="50"/>
  <c r="B19" i="50"/>
  <c r="B14" i="50"/>
  <c r="B9" i="50"/>
  <c r="B34" i="57"/>
  <c r="B28" i="57"/>
  <c r="B23" i="57"/>
  <c r="B32" i="57"/>
  <c r="B27" i="57"/>
  <c r="B21" i="57"/>
  <c r="B16" i="57"/>
  <c r="B11" i="57"/>
  <c r="B6" i="57"/>
  <c r="B25" i="56"/>
  <c r="B19" i="56"/>
  <c r="B14" i="56"/>
  <c r="B10" i="56"/>
  <c r="B35" i="55"/>
  <c r="B29" i="55"/>
  <c r="B24" i="55"/>
  <c r="B18" i="55"/>
  <c r="B13" i="55"/>
  <c r="B8" i="55"/>
  <c r="B32" i="54"/>
  <c r="B27" i="54"/>
  <c r="B22" i="54"/>
  <c r="B16" i="54"/>
  <c r="B11" i="54"/>
  <c r="B7" i="54"/>
  <c r="B31" i="53"/>
  <c r="B26" i="53"/>
  <c r="B21" i="53"/>
  <c r="B15" i="53"/>
  <c r="B11" i="53"/>
  <c r="B6" i="53"/>
  <c r="B31" i="52"/>
  <c r="B26" i="52"/>
  <c r="B20" i="52"/>
  <c r="B14" i="52"/>
  <c r="B9" i="52"/>
  <c r="B5" i="52"/>
  <c r="B27" i="50"/>
  <c r="B22" i="50"/>
  <c r="B17" i="50"/>
  <c r="B11" i="50"/>
  <c r="B6" i="50"/>
  <c r="B31" i="57"/>
  <c r="B25" i="57"/>
  <c r="B20" i="57"/>
  <c r="B15" i="57"/>
  <c r="B9" i="57"/>
  <c r="B5" i="57"/>
  <c r="B29" i="56"/>
  <c r="B23" i="56"/>
  <c r="B18" i="56"/>
  <c r="B13" i="56"/>
  <c r="B8" i="56"/>
  <c r="B34" i="55"/>
  <c r="B28" i="55"/>
  <c r="B22" i="55"/>
  <c r="B17" i="55"/>
  <c r="B12" i="55"/>
  <c r="B31" i="54"/>
  <c r="B26" i="54"/>
  <c r="B20" i="54"/>
  <c r="B15" i="54"/>
  <c r="B10" i="54"/>
  <c r="B5" i="54"/>
  <c r="B30" i="53"/>
  <c r="B25" i="53"/>
  <c r="B19" i="53"/>
  <c r="B14" i="53"/>
  <c r="B10" i="53"/>
  <c r="B35" i="52"/>
  <c r="B30" i="52"/>
  <c r="B25" i="52"/>
  <c r="B18" i="52"/>
  <c r="B8" i="52"/>
  <c r="B31" i="50"/>
  <c r="B26" i="50"/>
  <c r="B21" i="50"/>
  <c r="B15" i="50"/>
  <c r="B10" i="50"/>
  <c r="B8" i="57"/>
  <c r="B15" i="56"/>
  <c r="B25" i="55"/>
  <c r="B5" i="55"/>
  <c r="B12" i="54"/>
  <c r="B22" i="53"/>
  <c r="B33" i="52"/>
  <c r="B10" i="52"/>
  <c r="B29" i="50"/>
  <c r="B7" i="50"/>
  <c r="B31" i="56"/>
  <c r="B20" i="55"/>
  <c r="B28" i="54"/>
  <c r="B17" i="53"/>
  <c r="B27" i="52"/>
  <c r="B6" i="52"/>
  <c r="B23" i="50"/>
  <c r="B17" i="57"/>
  <c r="B26" i="56"/>
  <c r="B6" i="56"/>
  <c r="B14" i="55"/>
  <c r="B23" i="54"/>
  <c r="B33" i="53"/>
  <c r="B12" i="53"/>
  <c r="B22" i="52"/>
  <c r="B18" i="50"/>
  <c r="B6" i="2"/>
  <c r="B12" i="57"/>
  <c r="B21" i="56"/>
  <c r="B30" i="55"/>
  <c r="B9" i="55"/>
  <c r="B18" i="54"/>
  <c r="B27" i="53"/>
  <c r="B7" i="53"/>
  <c r="B16" i="52"/>
  <c r="B35" i="50"/>
  <c r="B13" i="50"/>
  <c r="S6" i="62"/>
  <c r="S10" i="62"/>
  <c r="S14" i="62"/>
  <c r="S18" i="62"/>
  <c r="S22" i="62"/>
  <c r="S26" i="62"/>
  <c r="S30" i="62"/>
  <c r="S3" i="62"/>
  <c r="Q7" i="62"/>
  <c r="Q11" i="62"/>
  <c r="Q15" i="62"/>
  <c r="Q19" i="62"/>
  <c r="Q23" i="62"/>
  <c r="Q27" i="62"/>
  <c r="Q31" i="62"/>
  <c r="O5" i="62"/>
  <c r="O9" i="62"/>
  <c r="O13" i="62"/>
  <c r="O17" i="62"/>
  <c r="O21" i="62"/>
  <c r="O25" i="62"/>
  <c r="O29" i="62"/>
  <c r="O33" i="62"/>
  <c r="M6" i="62"/>
  <c r="M10" i="62"/>
  <c r="M14" i="62"/>
  <c r="M18" i="62"/>
  <c r="M22" i="62"/>
  <c r="M26" i="62"/>
  <c r="M30" i="62"/>
  <c r="K4" i="62"/>
  <c r="K8" i="62"/>
  <c r="K12" i="62"/>
  <c r="K16" i="62"/>
  <c r="K20" i="62"/>
  <c r="K24" i="62"/>
  <c r="K28" i="62"/>
  <c r="K32" i="62"/>
  <c r="I5" i="62"/>
  <c r="I9" i="62"/>
  <c r="I13" i="62"/>
  <c r="I17" i="62"/>
  <c r="I21" i="62"/>
  <c r="I25" i="62"/>
  <c r="I29" i="62"/>
  <c r="I33" i="62"/>
  <c r="G6" i="62"/>
  <c r="G10" i="62"/>
  <c r="G14" i="62"/>
  <c r="G18" i="62"/>
  <c r="G22" i="62"/>
  <c r="G26" i="62"/>
  <c r="G30" i="62"/>
  <c r="E5" i="62"/>
  <c r="E9" i="62"/>
  <c r="E13" i="62"/>
  <c r="E17" i="62"/>
  <c r="E21" i="62"/>
  <c r="E25" i="62"/>
  <c r="E29" i="62"/>
  <c r="E33" i="62"/>
  <c r="C5" i="62"/>
  <c r="S7" i="62"/>
  <c r="S11" i="62"/>
  <c r="S15" i="62"/>
  <c r="S19" i="62"/>
  <c r="S23" i="62"/>
  <c r="S27" i="62"/>
  <c r="S31" i="62"/>
  <c r="Q4" i="62"/>
  <c r="Q8" i="62"/>
  <c r="Q12" i="62"/>
  <c r="Q16" i="62"/>
  <c r="Q20" i="62"/>
  <c r="Q24" i="62"/>
  <c r="Q28" i="62"/>
  <c r="Q32" i="62"/>
  <c r="O6" i="62"/>
  <c r="O10" i="62"/>
  <c r="O14" i="62"/>
  <c r="O18" i="62"/>
  <c r="O22" i="62"/>
  <c r="O26" i="62"/>
  <c r="O30" i="62"/>
  <c r="O3" i="62"/>
  <c r="M7" i="62"/>
  <c r="M11" i="62"/>
  <c r="M15" i="62"/>
  <c r="M19" i="62"/>
  <c r="M23" i="62"/>
  <c r="M27" i="62"/>
  <c r="M31" i="62"/>
  <c r="K5" i="62"/>
  <c r="K9" i="62"/>
  <c r="K13" i="62"/>
  <c r="K17" i="62"/>
  <c r="K21" i="62"/>
  <c r="K25" i="62"/>
  <c r="K29" i="62"/>
  <c r="K33" i="62"/>
  <c r="I6" i="62"/>
  <c r="I10" i="62"/>
  <c r="I14" i="62"/>
  <c r="I18" i="62"/>
  <c r="I22" i="62"/>
  <c r="I26" i="62"/>
  <c r="I30" i="62"/>
  <c r="I3" i="62"/>
  <c r="G7" i="62"/>
  <c r="G11" i="62"/>
  <c r="G15" i="62"/>
  <c r="G19" i="62"/>
  <c r="G23" i="62"/>
  <c r="G27" i="62"/>
  <c r="S9" i="62"/>
  <c r="S17" i="62"/>
  <c r="S25" i="62"/>
  <c r="S33" i="62"/>
  <c r="Q10" i="62"/>
  <c r="Q18" i="62"/>
  <c r="Q26" i="62"/>
  <c r="O4" i="62"/>
  <c r="O12" i="62"/>
  <c r="O20" i="62"/>
  <c r="O28" i="62"/>
  <c r="M5" i="62"/>
  <c r="M13" i="62"/>
  <c r="M21" i="62"/>
  <c r="M29" i="62"/>
  <c r="K7" i="62"/>
  <c r="K15" i="62"/>
  <c r="K23" i="62"/>
  <c r="K31" i="62"/>
  <c r="I8" i="62"/>
  <c r="I16" i="62"/>
  <c r="I24" i="62"/>
  <c r="I32" i="62"/>
  <c r="G9" i="62"/>
  <c r="G17" i="62"/>
  <c r="G25" i="62"/>
  <c r="G32" i="62"/>
  <c r="E8" i="62"/>
  <c r="E14" i="62"/>
  <c r="E19" i="62"/>
  <c r="E24" i="62"/>
  <c r="E30" i="62"/>
  <c r="E3" i="62"/>
  <c r="C8" i="62"/>
  <c r="C12" i="62"/>
  <c r="C16" i="62"/>
  <c r="C20" i="62"/>
  <c r="C24" i="62"/>
  <c r="C28" i="62"/>
  <c r="C32" i="62"/>
  <c r="C6" i="69"/>
  <c r="C10" i="69"/>
  <c r="C14" i="69"/>
  <c r="C18" i="69"/>
  <c r="C22" i="69"/>
  <c r="C26" i="69"/>
  <c r="C30" i="69"/>
  <c r="S4" i="62"/>
  <c r="S12" i="62"/>
  <c r="S20" i="62"/>
  <c r="S28" i="62"/>
  <c r="Q5" i="62"/>
  <c r="Q13" i="62"/>
  <c r="Q21" i="62"/>
  <c r="Q29" i="62"/>
  <c r="O7" i="62"/>
  <c r="O15" i="62"/>
  <c r="O23" i="62"/>
  <c r="O31" i="62"/>
  <c r="M8" i="62"/>
  <c r="M16" i="62"/>
  <c r="M24" i="62"/>
  <c r="M32" i="62"/>
  <c r="K10" i="62"/>
  <c r="K18" i="62"/>
  <c r="K26" i="62"/>
  <c r="K3" i="62"/>
  <c r="I11" i="62"/>
  <c r="I19" i="62"/>
  <c r="I27" i="62"/>
  <c r="G4" i="62"/>
  <c r="G12" i="62"/>
  <c r="G20" i="62"/>
  <c r="G28" i="62"/>
  <c r="E4" i="62"/>
  <c r="E10" i="62"/>
  <c r="E15" i="62"/>
  <c r="E20" i="62"/>
  <c r="E26" i="62"/>
  <c r="E31" i="62"/>
  <c r="C4" i="62"/>
  <c r="C9" i="62"/>
  <c r="C13" i="62"/>
  <c r="C17" i="62"/>
  <c r="C21" i="62"/>
  <c r="C25" i="62"/>
  <c r="C29" i="62"/>
  <c r="C7" i="69"/>
  <c r="C11" i="69"/>
  <c r="C15" i="69"/>
  <c r="C19" i="69"/>
  <c r="C23" i="69"/>
  <c r="C27" i="69"/>
  <c r="C31" i="69"/>
  <c r="S5" i="62"/>
  <c r="S13" i="62"/>
  <c r="S21" i="62"/>
  <c r="S29" i="62"/>
  <c r="Q6" i="62"/>
  <c r="Q14" i="62"/>
  <c r="Q22" i="62"/>
  <c r="Q30" i="62"/>
  <c r="O8" i="62"/>
  <c r="O16" i="62"/>
  <c r="O24" i="62"/>
  <c r="O32" i="62"/>
  <c r="M9" i="62"/>
  <c r="M17" i="62"/>
  <c r="M25" i="62"/>
  <c r="M3" i="62"/>
  <c r="K11" i="62"/>
  <c r="K19" i="62"/>
  <c r="K27" i="62"/>
  <c r="I4" i="62"/>
  <c r="I12" i="62"/>
  <c r="I20" i="62"/>
  <c r="I28" i="62"/>
  <c r="G5" i="62"/>
  <c r="G13" i="62"/>
  <c r="G21" i="62"/>
  <c r="G29" i="62"/>
  <c r="E6" i="62"/>
  <c r="E11" i="62"/>
  <c r="E16" i="62"/>
  <c r="E22" i="62"/>
  <c r="E27" i="62"/>
  <c r="E32" i="62"/>
  <c r="C6" i="62"/>
  <c r="C10" i="62"/>
  <c r="C14" i="62"/>
  <c r="C18" i="62"/>
  <c r="C22" i="62"/>
  <c r="C26" i="62"/>
  <c r="C30" i="62"/>
  <c r="C4" i="69"/>
  <c r="C8" i="69"/>
  <c r="C12" i="69"/>
  <c r="C16" i="69"/>
  <c r="C20" i="69"/>
  <c r="C24" i="69"/>
  <c r="C28" i="69"/>
  <c r="C32" i="69"/>
  <c r="S8" i="62"/>
  <c r="S16" i="62"/>
  <c r="S24" i="62"/>
  <c r="S32" i="62"/>
  <c r="Q9" i="62"/>
  <c r="Q17" i="62"/>
  <c r="Q25" i="62"/>
  <c r="Q3" i="62"/>
  <c r="O11" i="62"/>
  <c r="O19" i="62"/>
  <c r="O27" i="62"/>
  <c r="M4" i="62"/>
  <c r="M12" i="62"/>
  <c r="M20" i="62"/>
  <c r="M28" i="62"/>
  <c r="K6" i="62"/>
  <c r="K14" i="62"/>
  <c r="K22" i="62"/>
  <c r="K30" i="62"/>
  <c r="I7" i="62"/>
  <c r="I15" i="62"/>
  <c r="I23" i="62"/>
  <c r="I31" i="62"/>
  <c r="G8" i="62"/>
  <c r="G16" i="62"/>
  <c r="G24" i="62"/>
  <c r="G31" i="62"/>
  <c r="E7" i="62"/>
  <c r="E12" i="62"/>
  <c r="E18" i="62"/>
  <c r="E23" i="62"/>
  <c r="E28" i="62"/>
  <c r="G3" i="62"/>
  <c r="C7" i="62"/>
  <c r="C11" i="62"/>
  <c r="C15" i="62"/>
  <c r="C19" i="62"/>
  <c r="C23" i="62"/>
  <c r="C27" i="62"/>
  <c r="C31" i="62"/>
  <c r="C5" i="69"/>
  <c r="C9" i="69"/>
  <c r="C13" i="69"/>
  <c r="C17" i="69"/>
  <c r="C21" i="69"/>
  <c r="C25" i="69"/>
  <c r="C29" i="69"/>
  <c r="C33" i="69"/>
  <c r="Y5" i="69"/>
  <c r="Y9" i="69"/>
  <c r="Y13" i="69"/>
  <c r="Y17" i="69"/>
  <c r="Y21" i="69"/>
  <c r="Y25" i="69"/>
  <c r="Y29" i="69"/>
  <c r="Y33" i="69"/>
  <c r="R6" i="69"/>
  <c r="R10" i="69"/>
  <c r="R14" i="69"/>
  <c r="R18" i="69"/>
  <c r="R22" i="69"/>
  <c r="R26" i="69"/>
  <c r="R30" i="69"/>
  <c r="R34" i="69"/>
  <c r="M7" i="69"/>
  <c r="M11" i="69"/>
  <c r="M15" i="69"/>
  <c r="M19" i="69"/>
  <c r="M23" i="69"/>
  <c r="M27" i="69"/>
  <c r="M31" i="69"/>
  <c r="AD5" i="69"/>
  <c r="AD9" i="69"/>
  <c r="AD13" i="69"/>
  <c r="AD17" i="69"/>
  <c r="AD21" i="69"/>
  <c r="AD25" i="69"/>
  <c r="AD29" i="69"/>
  <c r="AD33" i="69"/>
  <c r="Y6" i="69"/>
  <c r="Y10" i="69"/>
  <c r="Y14" i="69"/>
  <c r="Y18" i="69"/>
  <c r="Y22" i="69"/>
  <c r="Y26" i="69"/>
  <c r="Y30" i="69"/>
  <c r="Y34" i="69"/>
  <c r="R7" i="69"/>
  <c r="Y7" i="69"/>
  <c r="Y11" i="69"/>
  <c r="Y15" i="69"/>
  <c r="Y19" i="69"/>
  <c r="Y23" i="69"/>
  <c r="Y27" i="69"/>
  <c r="Y31" i="69"/>
  <c r="Y8" i="69"/>
  <c r="Y12" i="69"/>
  <c r="Y16" i="69"/>
  <c r="Y20" i="69"/>
  <c r="Y24" i="69"/>
  <c r="Y28" i="69"/>
  <c r="Y32" i="69"/>
  <c r="R5" i="69"/>
  <c r="R9" i="69"/>
  <c r="R13" i="69"/>
  <c r="R17" i="69"/>
  <c r="R21" i="69"/>
  <c r="R25" i="69"/>
  <c r="R29" i="69"/>
  <c r="R33" i="69"/>
  <c r="M6" i="69"/>
  <c r="M10" i="69"/>
  <c r="M14" i="69"/>
  <c r="M18" i="69"/>
  <c r="M22" i="69"/>
  <c r="M26" i="69"/>
  <c r="M30" i="69"/>
  <c r="M4" i="69"/>
  <c r="AD8" i="69"/>
  <c r="AD12" i="69"/>
  <c r="AD16" i="69"/>
  <c r="AD20" i="69"/>
  <c r="AD24" i="69"/>
  <c r="AD28" i="69"/>
  <c r="AD32" i="69"/>
  <c r="AI6" i="69"/>
  <c r="AI10" i="69"/>
  <c r="AI14" i="69"/>
  <c r="AI18" i="69"/>
  <c r="AI22" i="69"/>
  <c r="AI26" i="69"/>
  <c r="AI30" i="69"/>
  <c r="AI34" i="69"/>
  <c r="AN7" i="69"/>
  <c r="AN11" i="69"/>
  <c r="AN15" i="69"/>
  <c r="AN19" i="69"/>
  <c r="AN23" i="69"/>
  <c r="AN27" i="69"/>
  <c r="AN31" i="69"/>
  <c r="AS5" i="69"/>
  <c r="AS9" i="69"/>
  <c r="AS13" i="69"/>
  <c r="AS17" i="69"/>
  <c r="AS21" i="69"/>
  <c r="AS25" i="69"/>
  <c r="AS29" i="69"/>
  <c r="AS33" i="69"/>
  <c r="R8" i="69"/>
  <c r="R16" i="69"/>
  <c r="R24" i="69"/>
  <c r="R32" i="69"/>
  <c r="M9" i="69"/>
  <c r="M17" i="69"/>
  <c r="M25" i="69"/>
  <c r="M33" i="69"/>
  <c r="AD11" i="69"/>
  <c r="AD19" i="69"/>
  <c r="AD27" i="69"/>
  <c r="AI5" i="69"/>
  <c r="AI11" i="69"/>
  <c r="AI16" i="69"/>
  <c r="AI21" i="69"/>
  <c r="AI27" i="69"/>
  <c r="AI32" i="69"/>
  <c r="AN6" i="69"/>
  <c r="AN12" i="69"/>
  <c r="AN17" i="69"/>
  <c r="AN22" i="69"/>
  <c r="AN28" i="69"/>
  <c r="AN33" i="69"/>
  <c r="AS8" i="69"/>
  <c r="AS14" i="69"/>
  <c r="AS19" i="69"/>
  <c r="AS24" i="69"/>
  <c r="AS30" i="69"/>
  <c r="AS4" i="69"/>
  <c r="H8" i="69"/>
  <c r="H12" i="69"/>
  <c r="H16" i="69"/>
  <c r="H20" i="69"/>
  <c r="H24" i="69"/>
  <c r="H28" i="69"/>
  <c r="H32" i="69"/>
  <c r="R11" i="69"/>
  <c r="R19" i="69"/>
  <c r="R27" i="69"/>
  <c r="R4" i="69"/>
  <c r="M12" i="69"/>
  <c r="M20" i="69"/>
  <c r="M28" i="69"/>
  <c r="AD6" i="69"/>
  <c r="AD14" i="69"/>
  <c r="AD22" i="69"/>
  <c r="AD30" i="69"/>
  <c r="AI7" i="69"/>
  <c r="AI12" i="69"/>
  <c r="AI17" i="69"/>
  <c r="AI23" i="69"/>
  <c r="AI28" i="69"/>
  <c r="AI33" i="69"/>
  <c r="AN8" i="69"/>
  <c r="AN13" i="69"/>
  <c r="AN18" i="69"/>
  <c r="AN24" i="69"/>
  <c r="AN29" i="69"/>
  <c r="AN4" i="69"/>
  <c r="AS10" i="69"/>
  <c r="AS15" i="69"/>
  <c r="AS20" i="69"/>
  <c r="AS26" i="69"/>
  <c r="AS31" i="69"/>
  <c r="H5" i="69"/>
  <c r="H9" i="69"/>
  <c r="H13" i="69"/>
  <c r="H17" i="69"/>
  <c r="H21" i="69"/>
  <c r="H25" i="69"/>
  <c r="H29" i="69"/>
  <c r="H33" i="69"/>
  <c r="R12" i="69"/>
  <c r="R20" i="69"/>
  <c r="R28" i="69"/>
  <c r="M5" i="69"/>
  <c r="M13" i="69"/>
  <c r="M21" i="69"/>
  <c r="M29" i="69"/>
  <c r="AD7" i="69"/>
  <c r="AD15" i="69"/>
  <c r="AD23" i="69"/>
  <c r="AD31" i="69"/>
  <c r="AI8" i="69"/>
  <c r="AI13" i="69"/>
  <c r="AI19" i="69"/>
  <c r="AI24" i="69"/>
  <c r="AI29" i="69"/>
  <c r="AI4" i="69"/>
  <c r="AN9" i="69"/>
  <c r="AN14" i="69"/>
  <c r="AN20" i="69"/>
  <c r="AN25" i="69"/>
  <c r="AN30" i="69"/>
  <c r="AS6" i="69"/>
  <c r="AS11" i="69"/>
  <c r="AS16" i="69"/>
  <c r="AS22" i="69"/>
  <c r="AS27" i="69"/>
  <c r="AS32" i="69"/>
  <c r="H6" i="69"/>
  <c r="H10" i="69"/>
  <c r="H14" i="69"/>
  <c r="H18" i="69"/>
  <c r="H22" i="69"/>
  <c r="H26" i="69"/>
  <c r="H30" i="69"/>
  <c r="H34" i="69"/>
  <c r="Y4" i="69"/>
  <c r="R15" i="69"/>
  <c r="R23" i="69"/>
  <c r="R31" i="69"/>
  <c r="M8" i="69"/>
  <c r="M16" i="69"/>
  <c r="M24" i="69"/>
  <c r="M32" i="69"/>
  <c r="AD10" i="69"/>
  <c r="AD18" i="69"/>
  <c r="AD26" i="69"/>
  <c r="AD4" i="69"/>
  <c r="AI9" i="69"/>
  <c r="AI15" i="69"/>
  <c r="AI20" i="69"/>
  <c r="AI25" i="69"/>
  <c r="AI31" i="69"/>
  <c r="AN5" i="69"/>
  <c r="AN10" i="69"/>
  <c r="AN16" i="69"/>
  <c r="AN21" i="69"/>
  <c r="AN26" i="69"/>
  <c r="AN32" i="69"/>
  <c r="AS7" i="69"/>
  <c r="AS12" i="69"/>
  <c r="AS18" i="69"/>
  <c r="AS23" i="69"/>
  <c r="AS28" i="69"/>
  <c r="AS34" i="69"/>
  <c r="H7" i="69"/>
  <c r="H11" i="69"/>
  <c r="H15" i="69"/>
  <c r="H19" i="69"/>
  <c r="H23" i="69"/>
  <c r="H27" i="69"/>
  <c r="H31" i="69"/>
  <c r="H4" i="69"/>
  <c r="H4" i="14"/>
  <c r="A27" i="22"/>
  <c r="A23" i="22"/>
  <c r="A9" i="22"/>
  <c r="A10" i="22"/>
  <c r="A22" i="22"/>
  <c r="A21" i="22"/>
  <c r="A20" i="22"/>
  <c r="A17" i="22"/>
  <c r="A16" i="22"/>
  <c r="B34" i="58"/>
  <c r="B5" i="58"/>
  <c r="A15" i="22"/>
  <c r="A14" i="22"/>
  <c r="A6" i="22"/>
  <c r="A19" i="22"/>
  <c r="A11" i="22"/>
  <c r="A7" i="22"/>
  <c r="A8" i="22"/>
  <c r="A12" i="22"/>
  <c r="A24" i="22"/>
  <c r="A25" i="22"/>
  <c r="A18" i="22"/>
  <c r="A13" i="22"/>
  <c r="B8" i="59"/>
  <c r="B6" i="60"/>
  <c r="B32" i="58"/>
  <c r="B32" i="59"/>
  <c r="B22" i="59"/>
  <c r="B35" i="60"/>
  <c r="B31" i="60"/>
  <c r="B27" i="60"/>
  <c r="B23" i="60"/>
  <c r="B19" i="60"/>
  <c r="B15" i="60"/>
  <c r="B11" i="60"/>
  <c r="B7" i="60"/>
  <c r="B30" i="59"/>
  <c r="B26" i="59"/>
  <c r="B33" i="60"/>
  <c r="B29" i="60"/>
  <c r="B25" i="60"/>
  <c r="B21" i="60"/>
  <c r="B17" i="60"/>
  <c r="B13" i="60"/>
  <c r="B9" i="60"/>
  <c r="B5" i="60"/>
  <c r="B28" i="59"/>
  <c r="B24" i="59"/>
  <c r="B20" i="59"/>
  <c r="B16" i="59"/>
  <c r="B12" i="59"/>
  <c r="B30" i="58"/>
  <c r="B26" i="58"/>
  <c r="B22" i="58"/>
  <c r="B18" i="58"/>
  <c r="B14" i="58"/>
  <c r="B11" i="58"/>
  <c r="B7" i="58"/>
  <c r="B34" i="60"/>
  <c r="B26" i="60"/>
  <c r="B18" i="60"/>
  <c r="B10" i="60"/>
  <c r="B29" i="59"/>
  <c r="B21" i="59"/>
  <c r="B15" i="59"/>
  <c r="B10" i="59"/>
  <c r="B5" i="59"/>
  <c r="B29" i="58"/>
  <c r="B24" i="58"/>
  <c r="B19" i="58"/>
  <c r="B13" i="58"/>
  <c r="B9" i="58"/>
  <c r="B32" i="60"/>
  <c r="B24" i="60"/>
  <c r="B16" i="60"/>
  <c r="B8" i="60"/>
  <c r="B27" i="59"/>
  <c r="B19" i="59"/>
  <c r="B14" i="59"/>
  <c r="B9" i="59"/>
  <c r="B35" i="58"/>
  <c r="B28" i="58"/>
  <c r="B23" i="58"/>
  <c r="B17" i="58"/>
  <c r="B12" i="58"/>
  <c r="B8" i="58"/>
  <c r="B30" i="60"/>
  <c r="B22" i="60"/>
  <c r="B14" i="60"/>
  <c r="B25" i="59"/>
  <c r="B18" i="59"/>
  <c r="B13" i="59"/>
  <c r="B7" i="59"/>
  <c r="B33" i="58"/>
  <c r="B27" i="58"/>
  <c r="B21" i="58"/>
  <c r="B16" i="58"/>
  <c r="B6" i="58"/>
  <c r="B28" i="60"/>
  <c r="B20" i="60"/>
  <c r="B12" i="60"/>
  <c r="B31" i="59"/>
  <c r="B23" i="59"/>
  <c r="B17" i="59"/>
  <c r="B11" i="59"/>
  <c r="B6" i="59"/>
  <c r="B31" i="58"/>
  <c r="B25" i="58"/>
  <c r="B20" i="58"/>
  <c r="B15" i="58"/>
  <c r="B10" i="58"/>
  <c r="Y4" i="62"/>
  <c r="Y8" i="62"/>
  <c r="Y12" i="62"/>
  <c r="Y16" i="62"/>
  <c r="Y20" i="62"/>
  <c r="Y24" i="62"/>
  <c r="Y28" i="62"/>
  <c r="Y32" i="62"/>
  <c r="W5" i="62"/>
  <c r="W9" i="62"/>
  <c r="W13" i="62"/>
  <c r="W17" i="62"/>
  <c r="W21" i="62"/>
  <c r="W25" i="62"/>
  <c r="W29" i="62"/>
  <c r="U5" i="62"/>
  <c r="U9" i="62"/>
  <c r="U13" i="62"/>
  <c r="U17" i="62"/>
  <c r="U21" i="62"/>
  <c r="U25" i="62"/>
  <c r="U29" i="62"/>
  <c r="U33" i="62"/>
  <c r="Y5" i="62"/>
  <c r="Y9" i="62"/>
  <c r="Y13" i="62"/>
  <c r="Y17" i="62"/>
  <c r="Y21" i="62"/>
  <c r="Y25" i="62"/>
  <c r="Y29" i="62"/>
  <c r="Y33" i="62"/>
  <c r="W6" i="62"/>
  <c r="W10" i="62"/>
  <c r="W14" i="62"/>
  <c r="W18" i="62"/>
  <c r="W22" i="62"/>
  <c r="W26" i="62"/>
  <c r="W30" i="62"/>
  <c r="U6" i="62"/>
  <c r="U10" i="62"/>
  <c r="U14" i="62"/>
  <c r="U18" i="62"/>
  <c r="U22" i="62"/>
  <c r="U26" i="62"/>
  <c r="U30" i="62"/>
  <c r="U3" i="62"/>
  <c r="Y6" i="62"/>
  <c r="Y10" i="62"/>
  <c r="Y14" i="62"/>
  <c r="Y18" i="62"/>
  <c r="Y22" i="62"/>
  <c r="Y26" i="62"/>
  <c r="Y30" i="62"/>
  <c r="Y3" i="62"/>
  <c r="W7" i="62"/>
  <c r="W11" i="62"/>
  <c r="W15" i="62"/>
  <c r="W19" i="62"/>
  <c r="W23" i="62"/>
  <c r="W27" i="62"/>
  <c r="W3" i="62"/>
  <c r="U7" i="62"/>
  <c r="Y7" i="62"/>
  <c r="Y11" i="62"/>
  <c r="Y15" i="62"/>
  <c r="Y19" i="62"/>
  <c r="Y23" i="62"/>
  <c r="Y27" i="62"/>
  <c r="Y31" i="62"/>
  <c r="W4" i="62"/>
  <c r="W8" i="62"/>
  <c r="W12" i="62"/>
  <c r="W16" i="62"/>
  <c r="W20" i="62"/>
  <c r="U8" i="62"/>
  <c r="U16" i="62"/>
  <c r="U24" i="62"/>
  <c r="U32" i="62"/>
  <c r="W24" i="62"/>
  <c r="U11" i="62"/>
  <c r="U19" i="62"/>
  <c r="U27" i="62"/>
  <c r="W28" i="62"/>
  <c r="U12" i="62"/>
  <c r="U20" i="62"/>
  <c r="U28" i="62"/>
  <c r="U4" i="62"/>
  <c r="U15" i="62"/>
  <c r="U23" i="62"/>
  <c r="U31" i="62"/>
  <c r="BJ6" i="69"/>
  <c r="BJ10" i="69"/>
  <c r="BJ14" i="69"/>
  <c r="BJ18" i="69"/>
  <c r="BJ22" i="69"/>
  <c r="BJ26" i="69"/>
  <c r="BJ30" i="69"/>
  <c r="BJ34" i="69"/>
  <c r="BE7" i="69"/>
  <c r="BE11" i="69"/>
  <c r="BE15" i="69"/>
  <c r="BE19" i="69"/>
  <c r="BE23" i="69"/>
  <c r="BE27" i="69"/>
  <c r="BJ9" i="69"/>
  <c r="BJ15" i="69"/>
  <c r="BJ20" i="69"/>
  <c r="BJ25" i="69"/>
  <c r="BJ31" i="69"/>
  <c r="BE5" i="69"/>
  <c r="BE10" i="69"/>
  <c r="BE16" i="69"/>
  <c r="BE21" i="69"/>
  <c r="BE26" i="69"/>
  <c r="BE31" i="69"/>
  <c r="AZ7" i="69"/>
  <c r="AZ11" i="69"/>
  <c r="AZ15" i="69"/>
  <c r="AZ19" i="69"/>
  <c r="AZ23" i="69"/>
  <c r="AZ27" i="69"/>
  <c r="AZ31" i="69"/>
  <c r="AZ4" i="69"/>
  <c r="BJ5" i="69"/>
  <c r="BJ11" i="69"/>
  <c r="BJ16" i="69"/>
  <c r="BJ21" i="69"/>
  <c r="BJ27" i="69"/>
  <c r="BJ32" i="69"/>
  <c r="BE6" i="69"/>
  <c r="BE12" i="69"/>
  <c r="BE17" i="69"/>
  <c r="BE22" i="69"/>
  <c r="BE28" i="69"/>
  <c r="BE4" i="69"/>
  <c r="AZ8" i="69"/>
  <c r="AZ12" i="69"/>
  <c r="AZ16" i="69"/>
  <c r="AZ20" i="69"/>
  <c r="AZ24" i="69"/>
  <c r="AZ28" i="69"/>
  <c r="AZ32" i="69"/>
  <c r="BJ7" i="69"/>
  <c r="BJ12" i="69"/>
  <c r="BJ17" i="69"/>
  <c r="BJ23" i="69"/>
  <c r="BJ28" i="69"/>
  <c r="BJ33" i="69"/>
  <c r="BE8" i="69"/>
  <c r="BE13" i="69"/>
  <c r="BE18" i="69"/>
  <c r="BE24" i="69"/>
  <c r="BE29" i="69"/>
  <c r="AZ5" i="69"/>
  <c r="AZ9" i="69"/>
  <c r="AZ13" i="69"/>
  <c r="AZ17" i="69"/>
  <c r="AZ21" i="69"/>
  <c r="AZ25" i="69"/>
  <c r="AZ29" i="69"/>
  <c r="AZ33" i="69"/>
  <c r="BJ8" i="69"/>
  <c r="BJ13" i="69"/>
  <c r="BJ19" i="69"/>
  <c r="BJ24" i="69"/>
  <c r="BJ29" i="69"/>
  <c r="BJ4" i="69"/>
  <c r="BE9" i="69"/>
  <c r="BE14" i="69"/>
  <c r="BE20" i="69"/>
  <c r="BE25" i="69"/>
  <c r="BE30" i="69"/>
  <c r="AZ6" i="69"/>
  <c r="AZ10" i="69"/>
  <c r="AZ14" i="69"/>
  <c r="AZ18" i="69"/>
  <c r="AZ22" i="69"/>
  <c r="AZ26" i="69"/>
  <c r="AZ30" i="69"/>
  <c r="AZ34" i="69"/>
</calcChain>
</file>

<file path=xl/comments1.xml><?xml version="1.0" encoding="utf-8"?>
<comments xmlns="http://schemas.openxmlformats.org/spreadsheetml/2006/main">
  <authors>
    <author>梶原哲朗</author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Kajihara:
年度を記入してください。カレンダーの基礎となり、すべてのシートに反映されます。
</t>
        </r>
      </text>
    </commen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Kajihara：</t>
        </r>
        <r>
          <rPr>
            <sz val="9"/>
            <color indexed="81"/>
            <rFont val="ＭＳ Ｐゴシック"/>
            <family val="3"/>
            <charset val="128"/>
          </rPr>
          <t xml:space="preserve">
平成の年度をもとにして、自動的に計算されます。入力不要です。
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
入力不要です。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
平成の年度を入力してください。各シートにはこちらの値が反映されます。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Kajihara:
学校名を入力してください。全てのシートに反映されます。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下記の例と同じように、初任者の氏名を入力ください。シートに反映されます。</t>
        </r>
      </text>
    </comment>
    <comment ref="M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下記の例と同じように、初任者の氏名を入力ください。シートに反映されます。</t>
        </r>
      </text>
    </comment>
    <comment ref="M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</t>
        </r>
        <r>
          <rPr>
            <sz val="9"/>
            <color indexed="81"/>
            <rFont val="ＭＳ Ｐゴシック"/>
            <family val="3"/>
            <charset val="128"/>
          </rPr>
          <t xml:space="preserve">
下記の例と同じように、初任者の氏名を入力ください。シートに反映されます。</t>
        </r>
      </text>
    </comment>
  </commentList>
</comments>
</file>

<file path=xl/comments2.xml><?xml version="1.0" encoding="utf-8"?>
<comments xmlns="http://schemas.openxmlformats.org/spreadsheetml/2006/main">
  <authors>
    <author>k-kakihara</author>
  </authors>
  <commentList>
    <comment ref="A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手入力</t>
        </r>
      </text>
    </comment>
  </commentList>
</comments>
</file>

<file path=xl/comments3.xml><?xml version="1.0" encoding="utf-8"?>
<comments xmlns="http://schemas.openxmlformats.org/spreadsheetml/2006/main">
  <authors>
    <author>梶原 哲朗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梶原 哲朗:</t>
        </r>
        <r>
          <rPr>
            <sz val="9"/>
            <color indexed="81"/>
            <rFont val="ＭＳ Ｐゴシック"/>
            <family val="3"/>
            <charset val="128"/>
          </rPr>
          <t xml:space="preserve">
基本データをもとに自動入力します。
</t>
        </r>
      </text>
    </comment>
    <comment ref="Q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梶原 哲朗:</t>
        </r>
        <r>
          <rPr>
            <sz val="9"/>
            <color indexed="81"/>
            <rFont val="ＭＳ Ｐゴシック"/>
            <family val="3"/>
            <charset val="128"/>
          </rPr>
          <t xml:space="preserve">
基本データをもとに自動入力します。
</t>
        </r>
      </text>
    </comment>
    <comment ref="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梶原 哲朗:</t>
        </r>
        <r>
          <rPr>
            <sz val="9"/>
            <color indexed="81"/>
            <rFont val="ＭＳ Ｐゴシック"/>
            <family val="3"/>
            <charset val="128"/>
          </rPr>
          <t xml:space="preserve">
シートの保護をかけていますので、セルの高さなどを変更したいときは、「校閲」→「シートの保護の解除」をクリックしてください。
</t>
        </r>
      </text>
    </comment>
  </commentList>
</comments>
</file>

<file path=xl/comments4.xml><?xml version="1.0" encoding="utf-8"?>
<comments xmlns="http://schemas.openxmlformats.org/spreadsheetml/2006/main">
  <authors>
    <author>kajihara</author>
  </authors>
  <commentList>
    <comment ref="S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</t>
        </r>
        <r>
          <rPr>
            <sz val="9"/>
            <color indexed="81"/>
            <rFont val="ＭＳ Ｐゴシック"/>
            <family val="3"/>
            <charset val="128"/>
          </rPr>
          <t xml:space="preserve">
７月の第３月曜日が「海の日」です。年によって日にちが変わる祝日については、網掛けを参考にして行事等と同じように記入してください。</t>
        </r>
      </text>
    </commen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</t>
        </r>
        <r>
          <rPr>
            <sz val="9"/>
            <color indexed="81"/>
            <rFont val="ＭＳ Ｐゴシック"/>
            <family val="3"/>
            <charset val="128"/>
          </rPr>
          <t xml:space="preserve">
年間の学校における行事等の予定を記入します。後での変更も可能です。</t>
        </r>
      </text>
    </comment>
    <comment ref="E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</t>
        </r>
        <r>
          <rPr>
            <sz val="9"/>
            <color indexed="81"/>
            <rFont val="ＭＳ Ｐゴシック"/>
            <family val="3"/>
            <charset val="128"/>
          </rPr>
          <t xml:space="preserve">
授業が行われる日に「○」を記入します。コピー＆ペーストを使うと便利です。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kajihara:</t>
        </r>
        <r>
          <rPr>
            <sz val="9"/>
            <color indexed="81"/>
            <rFont val="ＭＳ Ｐゴシック"/>
            <family val="3"/>
            <charset val="128"/>
          </rPr>
          <t xml:space="preserve">
給食の実施予定日に「○」を記入します。</t>
        </r>
      </text>
    </comment>
  </commentList>
</comments>
</file>

<file path=xl/comments5.xml><?xml version="1.0" encoding="utf-8"?>
<comments xmlns="http://schemas.openxmlformats.org/spreadsheetml/2006/main">
  <authors>
    <author>kumamoto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センター研修については、小または中の必要な方のみを残してください。</t>
        </r>
      </text>
    </comment>
    <comment ref="C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kumamoto:</t>
        </r>
        <r>
          <rPr>
            <sz val="9"/>
            <color indexed="81"/>
            <rFont val="ＭＳ Ｐゴシック"/>
            <family val="3"/>
            <charset val="128"/>
          </rPr>
          <t xml:space="preserve">
校内での研修の時間数を計上する。</t>
        </r>
      </text>
    </comment>
    <comment ref="Z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kumamoto:</t>
        </r>
        <r>
          <rPr>
            <sz val="9"/>
            <color indexed="81"/>
            <rFont val="ＭＳ Ｐゴシック"/>
            <family val="3"/>
            <charset val="128"/>
          </rPr>
          <t xml:space="preserve">
校内での研修の時間数を計上する。</t>
        </r>
      </text>
    </comment>
  </commentList>
</comments>
</file>

<file path=xl/comments6.xml><?xml version="1.0" encoding="utf-8"?>
<comments xmlns="http://schemas.openxmlformats.org/spreadsheetml/2006/main">
  <authors>
    <author>kumamoto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これは例ですので、学校の実態に応じて計画を作成してください。</t>
        </r>
      </text>
    </comment>
    <comment ref="O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kumamoto:</t>
        </r>
        <r>
          <rPr>
            <sz val="9"/>
            <color indexed="81"/>
            <rFont val="ＭＳ Ｐゴシック"/>
            <family val="3"/>
            <charset val="128"/>
          </rPr>
          <t xml:space="preserve">
総計が６０時間程度になるようにする。</t>
        </r>
      </text>
    </comment>
    <comment ref="P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kumamoto:</t>
        </r>
        <r>
          <rPr>
            <sz val="9"/>
            <color indexed="81"/>
            <rFont val="ＭＳ Ｐゴシック"/>
            <family val="3"/>
            <charset val="128"/>
          </rPr>
          <t xml:space="preserve">
総計が６０時間程度になるようにする。</t>
        </r>
      </text>
    </comment>
  </commentList>
</comments>
</file>

<file path=xl/comments7.xml><?xml version="1.0" encoding="utf-8"?>
<comments xmlns="http://schemas.openxmlformats.org/spreadsheetml/2006/main">
  <authors>
    <author>kumamoto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これは例ですので、学校の実態に応じて計画を作成してください。</t>
        </r>
      </text>
    </comment>
  </commentList>
</comments>
</file>

<file path=xl/comments8.xml><?xml version="1.0" encoding="utf-8"?>
<comments xmlns="http://schemas.openxmlformats.org/spreadsheetml/2006/main">
  <authors>
    <author>kumamoto</author>
    <author>梶原哲朗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これは例ですので、学校の実態に応じて計画を作成してください。（５月以降も同じ）</t>
        </r>
      </text>
    </comment>
    <comment ref="A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研修項目、具体的指導内容を入力した際は、行幅を広めに、休業日等の行幅を狭め（21ピクセル程度）にして調整します。</t>
        </r>
      </text>
    </comment>
    <comment ref="C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これらのマークを使ってください。</t>
        </r>
      </text>
    </comment>
  </commentList>
</comments>
</file>

<file path=xl/sharedStrings.xml><?xml version="1.0" encoding="utf-8"?>
<sst xmlns="http://schemas.openxmlformats.org/spreadsheetml/2006/main" count="1255" uniqueCount="564">
  <si>
    <t>３学期</t>
    <rPh sb="1" eb="3">
      <t>ガッキ</t>
    </rPh>
    <phoneticPr fontId="2"/>
  </si>
  <si>
    <t>◎学級活動の進め方</t>
    <rPh sb="1" eb="3">
      <t>ガッキュウ</t>
    </rPh>
    <rPh sb="3" eb="5">
      <t>カツドウ</t>
    </rPh>
    <rPh sb="6" eb="7">
      <t>スス</t>
    </rPh>
    <rPh sb="8" eb="9">
      <t>カタ</t>
    </rPh>
    <phoneticPr fontId="2"/>
  </si>
  <si>
    <t>７　　　　月</t>
    <rPh sb="5" eb="6">
      <t>ガツ</t>
    </rPh>
    <phoneticPr fontId="2"/>
  </si>
  <si>
    <t>６　　　　月</t>
    <rPh sb="5" eb="6">
      <t>ガツ</t>
    </rPh>
    <phoneticPr fontId="2"/>
  </si>
  <si>
    <t>９　　　　月</t>
    <rPh sb="5" eb="6">
      <t>ガツ</t>
    </rPh>
    <phoneticPr fontId="2"/>
  </si>
  <si>
    <t>１０　　　　月</t>
    <rPh sb="6" eb="7">
      <t>ガツ</t>
    </rPh>
    <phoneticPr fontId="2"/>
  </si>
  <si>
    <t>１１　　　　月</t>
    <rPh sb="6" eb="7">
      <t>ガツ</t>
    </rPh>
    <phoneticPr fontId="2"/>
  </si>
  <si>
    <t>１　　　　月</t>
    <rPh sb="5" eb="6">
      <t>ガツ</t>
    </rPh>
    <phoneticPr fontId="2"/>
  </si>
  <si>
    <t>８　　　　月</t>
    <rPh sb="5" eb="6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</si>
  <si>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</si>
  <si>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</si>
  <si>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</si>
  <si>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</si>
  <si>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９　月</t>
    <rPh sb="2" eb="3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</si>
  <si>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</si>
  <si>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</si>
  <si>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</si>
  <si>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時期</t>
    <rPh sb="0" eb="2">
      <t>ジキ</t>
    </rPh>
    <phoneticPr fontId="2"/>
  </si>
  <si>
    <t>時間</t>
    <rPh sb="0" eb="2">
      <t>ジカン</t>
    </rPh>
    <phoneticPr fontId="2"/>
  </si>
  <si>
    <t>基礎的素養</t>
    <rPh sb="0" eb="3">
      <t>キソテキ</t>
    </rPh>
    <rPh sb="3" eb="5">
      <t>ソヨウ</t>
    </rPh>
    <phoneticPr fontId="2"/>
  </si>
  <si>
    <t>学級経営</t>
    <rPh sb="0" eb="2">
      <t>ガッキュウ</t>
    </rPh>
    <rPh sb="2" eb="4">
      <t>ケイエイ</t>
    </rPh>
    <phoneticPr fontId="2"/>
  </si>
  <si>
    <t>生徒指導</t>
    <rPh sb="0" eb="2">
      <t>セイト</t>
    </rPh>
    <rPh sb="2" eb="4">
      <t>シドウ</t>
    </rPh>
    <phoneticPr fontId="2"/>
  </si>
  <si>
    <t>教科指導</t>
    <rPh sb="0" eb="2">
      <t>キョウカ</t>
    </rPh>
    <rPh sb="2" eb="4">
      <t>シドウ</t>
    </rPh>
    <phoneticPr fontId="2"/>
  </si>
  <si>
    <t>道　徳</t>
    <rPh sb="0" eb="1">
      <t>ミチ</t>
    </rPh>
    <rPh sb="2" eb="3">
      <t>トク</t>
    </rPh>
    <phoneticPr fontId="2"/>
  </si>
  <si>
    <t>特別活動</t>
    <rPh sb="0" eb="2">
      <t>トクベツ</t>
    </rPh>
    <rPh sb="2" eb="4">
      <t>カツドウ</t>
    </rPh>
    <phoneticPr fontId="2"/>
  </si>
  <si>
    <t>一　　般　　研　　修</t>
    <rPh sb="0" eb="1">
      <t>イチ</t>
    </rPh>
    <rPh sb="3" eb="4">
      <t>ハン</t>
    </rPh>
    <rPh sb="6" eb="7">
      <t>ケン</t>
    </rPh>
    <rPh sb="9" eb="10">
      <t>シュウ</t>
    </rPh>
    <phoneticPr fontId="2"/>
  </si>
  <si>
    <t>授　　業　　研　　修</t>
    <rPh sb="0" eb="1">
      <t>ジュ</t>
    </rPh>
    <rPh sb="3" eb="4">
      <t>ギョウ</t>
    </rPh>
    <rPh sb="6" eb="7">
      <t>ケン</t>
    </rPh>
    <rPh sb="9" eb="10">
      <t>シュウ</t>
    </rPh>
    <phoneticPr fontId="2"/>
  </si>
  <si>
    <t>事</t>
    <rPh sb="0" eb="1">
      <t>ジ</t>
    </rPh>
    <phoneticPr fontId="2"/>
  </si>
  <si>
    <t>校</t>
    <rPh sb="0" eb="1">
      <t>コウ</t>
    </rPh>
    <phoneticPr fontId="2"/>
  </si>
  <si>
    <t>年間カレンダー</t>
    <rPh sb="0" eb="2">
      <t>ネンカン</t>
    </rPh>
    <phoneticPr fontId="2"/>
  </si>
  <si>
    <t>８　月</t>
    <rPh sb="2" eb="3">
      <t>ガツ</t>
    </rPh>
    <phoneticPr fontId="2"/>
  </si>
  <si>
    <t>１学期</t>
    <rPh sb="1" eb="3">
      <t>ガッキ</t>
    </rPh>
    <phoneticPr fontId="2"/>
  </si>
  <si>
    <t>夏季休業中</t>
    <rPh sb="0" eb="2">
      <t>カキ</t>
    </rPh>
    <rPh sb="2" eb="5">
      <t>キュウギョウチュウ</t>
    </rPh>
    <phoneticPr fontId="2"/>
  </si>
  <si>
    <t>２学期</t>
    <rPh sb="1" eb="3">
      <t>ガッキ</t>
    </rPh>
    <phoneticPr fontId="2"/>
  </si>
  <si>
    <t>校内における初任者研修年間研修内容一覧表</t>
    <rPh sb="0" eb="2">
      <t>コウナイ</t>
    </rPh>
    <rPh sb="6" eb="9">
      <t>ショニンシャ</t>
    </rPh>
    <rPh sb="9" eb="11">
      <t>ケンシュウ</t>
    </rPh>
    <rPh sb="11" eb="13">
      <t>ネンカン</t>
    </rPh>
    <rPh sb="13" eb="15">
      <t>ケンシュウ</t>
    </rPh>
    <rPh sb="15" eb="17">
      <t>ナイヨウ</t>
    </rPh>
    <rPh sb="17" eb="20">
      <t>イチランヒョウ</t>
    </rPh>
    <phoneticPr fontId="2"/>
  </si>
  <si>
    <t>具体的指導内容</t>
    <rPh sb="0" eb="3">
      <t>グタイテキ</t>
    </rPh>
    <rPh sb="3" eb="5">
      <t>シドウ</t>
    </rPh>
    <rPh sb="5" eb="7">
      <t>ナイヨウ</t>
    </rPh>
    <phoneticPr fontId="2"/>
  </si>
  <si>
    <t>曜</t>
    <rPh sb="0" eb="1">
      <t>ヨウ</t>
    </rPh>
    <phoneticPr fontId="2"/>
  </si>
  <si>
    <t>日</t>
    <rPh sb="0" eb="1">
      <t>ニチ</t>
    </rPh>
    <phoneticPr fontId="2"/>
  </si>
  <si>
    <t>９月</t>
    <rPh sb="1" eb="2">
      <t>ガツ</t>
    </rPh>
    <phoneticPr fontId="2"/>
  </si>
  <si>
    <t>１２月</t>
    <rPh sb="2" eb="3">
      <t>ガツ</t>
    </rPh>
    <phoneticPr fontId="2"/>
  </si>
  <si>
    <t>１１月</t>
    <rPh sb="2" eb="3">
      <t>ガツ</t>
    </rPh>
    <phoneticPr fontId="2"/>
  </si>
  <si>
    <t>１０月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</si>
  <si>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</si>
  <si>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</si>
  <si>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</si>
  <si>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</si>
  <si>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</si>
  <si>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</si>
  <si>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</si>
  <si>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第１学期</t>
    <rPh sb="0" eb="1">
      <t>ダイ</t>
    </rPh>
    <rPh sb="2" eb="4">
      <t>ガッキ</t>
    </rPh>
    <phoneticPr fontId="2"/>
  </si>
  <si>
    <t>第２学期</t>
    <rPh sb="0" eb="1">
      <t>ダイ</t>
    </rPh>
    <rPh sb="2" eb="4">
      <t>ガッキ</t>
    </rPh>
    <phoneticPr fontId="2"/>
  </si>
  <si>
    <t>第３学期</t>
    <rPh sb="0" eb="1">
      <t>ダイ</t>
    </rPh>
    <rPh sb="2" eb="4">
      <t>ガッキ</t>
    </rPh>
    <phoneticPr fontId="2"/>
  </si>
  <si>
    <t>行事等</t>
    <rPh sb="0" eb="2">
      <t>ギョウジ</t>
    </rPh>
    <rPh sb="2" eb="3">
      <t>トウ</t>
    </rPh>
    <phoneticPr fontId="2"/>
  </si>
  <si>
    <t>授業</t>
    <rPh sb="0" eb="2">
      <t>ジュギョウ</t>
    </rPh>
    <phoneticPr fontId="2"/>
  </si>
  <si>
    <t>給食</t>
    <rPh sb="0" eb="2">
      <t>キュウショク</t>
    </rPh>
    <phoneticPr fontId="2"/>
  </si>
  <si>
    <t>海の日</t>
    <rPh sb="0" eb="1">
      <t>ウミ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</si>
  <si>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</si>
  <si>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成人の日</t>
    <rPh sb="0" eb="2">
      <t>セイジン</t>
    </rPh>
    <rPh sb="3" eb="4">
      <t>ヒ</t>
    </rPh>
    <phoneticPr fontId="2"/>
  </si>
  <si>
    <t>春分の日</t>
    <rPh sb="0" eb="2">
      <t>シュンブン</t>
    </rPh>
    <rPh sb="3" eb="4">
      <t>ヒ</t>
    </rPh>
    <phoneticPr fontId="2"/>
  </si>
  <si>
    <t>曜</t>
    <rPh sb="0" eb="1">
      <t>ヨウビ</t>
    </rPh>
    <phoneticPr fontId="2"/>
  </si>
  <si>
    <t>行　　　　事　　　　等</t>
    <rPh sb="0" eb="6">
      <t>ギョウジ</t>
    </rPh>
    <rPh sb="10" eb="11">
      <t>トウ</t>
    </rPh>
    <phoneticPr fontId="2"/>
  </si>
  <si>
    <t>［祝日］成人の日（１月第２月曜日）</t>
  </si>
  <si>
    <t>［祝日］建国記念の日</t>
  </si>
  <si>
    <t>［祝日］春分の日（昼夜の時間がほぼ等しい日）</t>
  </si>
  <si>
    <t>［祝日］憲法記念日</t>
  </si>
  <si>
    <t>［祝日］こどもの日</t>
  </si>
  <si>
    <t>［祝日］海の日</t>
  </si>
  <si>
    <t>［祝日］文化の日</t>
  </si>
  <si>
    <t>［祝日］勤労感謝の日</t>
  </si>
  <si>
    <t>年度</t>
    <rPh sb="0" eb="2">
      <t>ネンド</t>
    </rPh>
    <phoneticPr fontId="2"/>
  </si>
  <si>
    <t>西暦</t>
    <rPh sb="0" eb="2">
      <t>セイレキ</t>
    </rPh>
    <phoneticPr fontId="2"/>
  </si>
  <si>
    <t>～</t>
    <phoneticPr fontId="2"/>
  </si>
  <si>
    <t>４　　　　月</t>
    <rPh sb="5" eb="6">
      <t>ガツ</t>
    </rPh>
    <phoneticPr fontId="2"/>
  </si>
  <si>
    <t>研修項目</t>
    <rPh sb="0" eb="2">
      <t>ケンシュウ</t>
    </rPh>
    <rPh sb="2" eb="4">
      <t>コウモク</t>
    </rPh>
    <phoneticPr fontId="2"/>
  </si>
  <si>
    <t>備　考</t>
    <rPh sb="0" eb="1">
      <t>ソナエ</t>
    </rPh>
    <rPh sb="2" eb="3">
      <t>コウ</t>
    </rPh>
    <phoneticPr fontId="2"/>
  </si>
  <si>
    <t>指導担当（形態）</t>
    <rPh sb="0" eb="2">
      <t>シドウ</t>
    </rPh>
    <rPh sb="2" eb="4">
      <t>タントウ</t>
    </rPh>
    <rPh sb="5" eb="7">
      <t>ケイタイ</t>
    </rPh>
    <phoneticPr fontId="2"/>
  </si>
  <si>
    <t>一般研修</t>
    <rPh sb="0" eb="2">
      <t>イッパン</t>
    </rPh>
    <rPh sb="2" eb="4">
      <t>ケンシュウ</t>
    </rPh>
    <phoneticPr fontId="2"/>
  </si>
  <si>
    <t>授業研修</t>
    <rPh sb="0" eb="2">
      <t>ジュギョウ</t>
    </rPh>
    <rPh sb="2" eb="4">
      <t>ケンシュウ</t>
    </rPh>
    <phoneticPr fontId="2"/>
  </si>
  <si>
    <t>今月の時間数</t>
    <rPh sb="0" eb="2">
      <t>コンゲツ</t>
    </rPh>
    <rPh sb="3" eb="6">
      <t>ジカンスウ</t>
    </rPh>
    <phoneticPr fontId="2"/>
  </si>
  <si>
    <t>累　　　計</t>
    <rPh sb="0" eb="1">
      <t>ルイ</t>
    </rPh>
    <rPh sb="4" eb="5">
      <t>ケイ</t>
    </rPh>
    <phoneticPr fontId="2"/>
  </si>
  <si>
    <t>５　　　　月</t>
    <rPh sb="5" eb="6">
      <t>ガツ</t>
    </rPh>
    <phoneticPr fontId="2"/>
  </si>
  <si>
    <t>８月</t>
    <rPh sb="1" eb="2">
      <t>ガツ</t>
    </rPh>
    <phoneticPr fontId="2"/>
  </si>
  <si>
    <t>月</t>
    <rPh sb="0" eb="1">
      <t>ツキ</t>
    </rPh>
    <phoneticPr fontId="2"/>
  </si>
  <si>
    <t>週</t>
    <rPh sb="0" eb="1">
      <t>シュウ</t>
    </rPh>
    <phoneticPr fontId="2"/>
  </si>
  <si>
    <t>研修内容</t>
    <rPh sb="0" eb="2">
      <t>ケンシュウ</t>
    </rPh>
    <rPh sb="2" eb="4">
      <t>ナイヨウ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</si>
  <si>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</si>
  <si>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授業者</t>
    <rPh sb="0" eb="2">
      <t>ジュギョウ</t>
    </rPh>
    <rPh sb="2" eb="3">
      <t>シャ</t>
    </rPh>
    <phoneticPr fontId="2"/>
  </si>
  <si>
    <t>みどりの日</t>
    <rPh sb="4" eb="5">
      <t>ヒ</t>
    </rPh>
    <phoneticPr fontId="2"/>
  </si>
  <si>
    <t>／</t>
    <phoneticPr fontId="2"/>
  </si>
  <si>
    <t>セ</t>
    <phoneticPr fontId="2"/>
  </si>
  <si>
    <t>市</t>
    <rPh sb="0" eb="1">
      <t>シ</t>
    </rPh>
    <phoneticPr fontId="2"/>
  </si>
  <si>
    <t>初任者研修</t>
    <rPh sb="0" eb="3">
      <t>ショニンシャ</t>
    </rPh>
    <rPh sb="3" eb="5">
      <t>ケンシュウ</t>
    </rPh>
    <phoneticPr fontId="2"/>
  </si>
  <si>
    <t>年間総合計</t>
    <rPh sb="0" eb="2">
      <t>ネンカン</t>
    </rPh>
    <rPh sb="2" eb="3">
      <t>ソウ</t>
    </rPh>
    <rPh sb="3" eb="5">
      <t>ゴウケイ</t>
    </rPh>
    <phoneticPr fontId="2"/>
  </si>
  <si>
    <t>１２　　　　月</t>
    <rPh sb="6" eb="7">
      <t>ガツ</t>
    </rPh>
    <phoneticPr fontId="2"/>
  </si>
  <si>
    <t>教育課程（年間計画）</t>
    <rPh sb="0" eb="2">
      <t>キョウイク</t>
    </rPh>
    <rPh sb="2" eb="4">
      <t>カテイ</t>
    </rPh>
    <rPh sb="5" eb="7">
      <t>ネンカン</t>
    </rPh>
    <rPh sb="7" eb="9">
      <t>ケイカク</t>
    </rPh>
    <phoneticPr fontId="2"/>
  </si>
  <si>
    <t>憲法記念日</t>
  </si>
  <si>
    <t>こどもの日</t>
  </si>
  <si>
    <t>文化の日</t>
  </si>
  <si>
    <t>勤労感謝の日</t>
  </si>
  <si>
    <t>元日</t>
  </si>
  <si>
    <t>◎特別活動の意義と内容</t>
    <rPh sb="1" eb="3">
      <t>トクベツ</t>
    </rPh>
    <rPh sb="3" eb="5">
      <t>カツドウ</t>
    </rPh>
    <rPh sb="6" eb="8">
      <t>イギ</t>
    </rPh>
    <rPh sb="9" eb="11">
      <t>ナイヨウ</t>
    </rPh>
    <phoneticPr fontId="2"/>
  </si>
  <si>
    <t>指導者</t>
    <rPh sb="0" eb="2">
      <t>シドウ</t>
    </rPh>
    <rPh sb="2" eb="3">
      <t>シャ</t>
    </rPh>
    <phoneticPr fontId="2"/>
  </si>
  <si>
    <t>指導者</t>
    <rPh sb="0" eb="3">
      <t>シドウシャ</t>
    </rPh>
    <phoneticPr fontId="2"/>
  </si>
  <si>
    <t>◎評価問題作成と評価の仕方</t>
    <rPh sb="1" eb="3">
      <t>ヒョウカ</t>
    </rPh>
    <rPh sb="3" eb="5">
      <t>モンダイ</t>
    </rPh>
    <rPh sb="5" eb="7">
      <t>サクセイ</t>
    </rPh>
    <rPh sb="8" eb="10">
      <t>ヒョウカ</t>
    </rPh>
    <rPh sb="11" eb="13">
      <t>シカタ</t>
    </rPh>
    <phoneticPr fontId="2"/>
  </si>
  <si>
    <t>◎総合的な学習の時間の進め方</t>
    <rPh sb="1" eb="4">
      <t>ソウゴウテキ</t>
    </rPh>
    <rPh sb="5" eb="7">
      <t>ガクシュウ</t>
    </rPh>
    <rPh sb="8" eb="10">
      <t>ジカン</t>
    </rPh>
    <rPh sb="11" eb="12">
      <t>スス</t>
    </rPh>
    <rPh sb="13" eb="14">
      <t>カタ</t>
    </rPh>
    <phoneticPr fontId="2"/>
  </si>
  <si>
    <t>◎授業の参観と実施（１）</t>
    <rPh sb="1" eb="3">
      <t>ジュギョウ</t>
    </rPh>
    <rPh sb="4" eb="6">
      <t>サンカン</t>
    </rPh>
    <rPh sb="7" eb="9">
      <t>ジッシ</t>
    </rPh>
    <phoneticPr fontId="2"/>
  </si>
  <si>
    <t>◎道徳教育の全体計画等</t>
    <rPh sb="1" eb="3">
      <t>ドウトク</t>
    </rPh>
    <rPh sb="3" eb="5">
      <t>キョウイク</t>
    </rPh>
    <rPh sb="6" eb="8">
      <t>ゼンタイ</t>
    </rPh>
    <rPh sb="8" eb="10">
      <t>ケイカク</t>
    </rPh>
    <rPh sb="10" eb="11">
      <t>トウ</t>
    </rPh>
    <phoneticPr fontId="2"/>
  </si>
  <si>
    <t>◎国語科の授業の進め方（２）</t>
    <rPh sb="1" eb="4">
      <t>コクゴカ</t>
    </rPh>
    <rPh sb="5" eb="7">
      <t>ジュギョウ</t>
    </rPh>
    <rPh sb="8" eb="9">
      <t>スス</t>
    </rPh>
    <rPh sb="10" eb="11">
      <t>カタ</t>
    </rPh>
    <phoneticPr fontId="2"/>
  </si>
  <si>
    <t>◎算数科の授業の進め方（１）</t>
    <rPh sb="1" eb="3">
      <t>サンスウ</t>
    </rPh>
    <rPh sb="3" eb="4">
      <t>カ</t>
    </rPh>
    <rPh sb="5" eb="7">
      <t>ジュギョウ</t>
    </rPh>
    <rPh sb="8" eb="9">
      <t>スス</t>
    </rPh>
    <rPh sb="10" eb="11">
      <t>カタ</t>
    </rPh>
    <phoneticPr fontId="2"/>
  </si>
  <si>
    <t>◎算数科の授業の進め方（２）</t>
    <rPh sb="1" eb="3">
      <t>サンスウ</t>
    </rPh>
    <rPh sb="3" eb="4">
      <t>カ</t>
    </rPh>
    <rPh sb="5" eb="7">
      <t>ジュギョウ</t>
    </rPh>
    <rPh sb="8" eb="9">
      <t>スス</t>
    </rPh>
    <rPh sb="10" eb="11">
      <t>カタ</t>
    </rPh>
    <phoneticPr fontId="2"/>
  </si>
  <si>
    <t>◎国語科（書写）の授業の進め方</t>
    <rPh sb="1" eb="4">
      <t>コクゴカ</t>
    </rPh>
    <rPh sb="5" eb="7">
      <t>ショシャ</t>
    </rPh>
    <rPh sb="9" eb="11">
      <t>ジュギョウ</t>
    </rPh>
    <rPh sb="12" eb="13">
      <t>スス</t>
    </rPh>
    <rPh sb="14" eb="15">
      <t>カタ</t>
    </rPh>
    <phoneticPr fontId="2"/>
  </si>
  <si>
    <t>◎家庭科の授業の進め方（１）</t>
    <rPh sb="1" eb="4">
      <t>カテイカ</t>
    </rPh>
    <rPh sb="5" eb="7">
      <t>ジュギョウ</t>
    </rPh>
    <rPh sb="8" eb="9">
      <t>スス</t>
    </rPh>
    <rPh sb="10" eb="11">
      <t>カタ</t>
    </rPh>
    <phoneticPr fontId="2"/>
  </si>
  <si>
    <t>◎家庭科の授業の進め方（２）</t>
    <rPh sb="1" eb="4">
      <t>カテイカ</t>
    </rPh>
    <rPh sb="5" eb="7">
      <t>ジュギョウ</t>
    </rPh>
    <rPh sb="8" eb="9">
      <t>スス</t>
    </rPh>
    <rPh sb="10" eb="11">
      <t>カタ</t>
    </rPh>
    <phoneticPr fontId="2"/>
  </si>
  <si>
    <t>◎体育科の授業の進め方（１）</t>
    <rPh sb="1" eb="4">
      <t>タイイクカ</t>
    </rPh>
    <rPh sb="5" eb="7">
      <t>ジュギョウ</t>
    </rPh>
    <rPh sb="8" eb="9">
      <t>スス</t>
    </rPh>
    <rPh sb="10" eb="11">
      <t>カタ</t>
    </rPh>
    <phoneticPr fontId="2"/>
  </si>
  <si>
    <t>◎体育科の授業の進め方（２）</t>
    <rPh sb="1" eb="4">
      <t>タイイクカ</t>
    </rPh>
    <rPh sb="5" eb="7">
      <t>ジュギョウ</t>
    </rPh>
    <rPh sb="8" eb="9">
      <t>スス</t>
    </rPh>
    <rPh sb="10" eb="11">
      <t>カタ</t>
    </rPh>
    <phoneticPr fontId="2"/>
  </si>
  <si>
    <t>◎国語科の授業と事後指導</t>
    <rPh sb="1" eb="4">
      <t>コクゴカ</t>
    </rPh>
    <rPh sb="5" eb="7">
      <t>ジュギョウ</t>
    </rPh>
    <rPh sb="8" eb="10">
      <t>ジゴ</t>
    </rPh>
    <rPh sb="10" eb="12">
      <t>シドウ</t>
    </rPh>
    <phoneticPr fontId="2"/>
  </si>
  <si>
    <t>◎算数科の授業参観と実践</t>
    <rPh sb="1" eb="3">
      <t>サンスウ</t>
    </rPh>
    <rPh sb="3" eb="4">
      <t>カ</t>
    </rPh>
    <rPh sb="5" eb="7">
      <t>ジュギョウ</t>
    </rPh>
    <rPh sb="7" eb="9">
      <t>サンカン</t>
    </rPh>
    <rPh sb="10" eb="12">
      <t>ジッセン</t>
    </rPh>
    <phoneticPr fontId="2"/>
  </si>
  <si>
    <t>◎算数科の教材研究</t>
    <rPh sb="1" eb="3">
      <t>サンスウ</t>
    </rPh>
    <rPh sb="3" eb="4">
      <t>カ</t>
    </rPh>
    <rPh sb="5" eb="7">
      <t>キョウザイ</t>
    </rPh>
    <rPh sb="7" eb="9">
      <t>ケンキュウ</t>
    </rPh>
    <phoneticPr fontId="2"/>
  </si>
  <si>
    <t>◎算数科の研究授業の実施</t>
    <rPh sb="1" eb="3">
      <t>サンスウ</t>
    </rPh>
    <rPh sb="3" eb="4">
      <t>カ</t>
    </rPh>
    <rPh sb="5" eb="7">
      <t>ケンキュウ</t>
    </rPh>
    <rPh sb="7" eb="9">
      <t>ジュギョウ</t>
    </rPh>
    <rPh sb="10" eb="12">
      <t>ジッシ</t>
    </rPh>
    <phoneticPr fontId="2"/>
  </si>
  <si>
    <t>◎算数科の授業と事後指導</t>
    <rPh sb="1" eb="3">
      <t>サンスウ</t>
    </rPh>
    <rPh sb="3" eb="4">
      <t>カ</t>
    </rPh>
    <rPh sb="5" eb="7">
      <t>ジュギョウ</t>
    </rPh>
    <rPh sb="8" eb="10">
      <t>ジゴ</t>
    </rPh>
    <rPh sb="10" eb="12">
      <t>シドウ</t>
    </rPh>
    <phoneticPr fontId="2"/>
  </si>
  <si>
    <t>◎各教科の授業の反省と評価</t>
    <rPh sb="1" eb="4">
      <t>カクキョウカ</t>
    </rPh>
    <rPh sb="5" eb="7">
      <t>ジュギョウ</t>
    </rPh>
    <rPh sb="8" eb="10">
      <t>ハンセイ</t>
    </rPh>
    <rPh sb="11" eb="13">
      <t>ヒョウカ</t>
    </rPh>
    <phoneticPr fontId="2"/>
  </si>
  <si>
    <t>◎外国語活動の授業参観と進め方</t>
    <rPh sb="1" eb="3">
      <t>ガイコク</t>
    </rPh>
    <rPh sb="3" eb="6">
      <t>ゴカツドウ</t>
    </rPh>
    <rPh sb="7" eb="9">
      <t>ジュギョウ</t>
    </rPh>
    <rPh sb="9" eb="11">
      <t>サンカン</t>
    </rPh>
    <rPh sb="12" eb="13">
      <t>スス</t>
    </rPh>
    <rPh sb="14" eb="15">
      <t>カタ</t>
    </rPh>
    <phoneticPr fontId="2"/>
  </si>
  <si>
    <t>◎生活科の授業の進め方</t>
    <rPh sb="1" eb="4">
      <t>セイカツカ</t>
    </rPh>
    <rPh sb="5" eb="7">
      <t>ジュギョウ</t>
    </rPh>
    <rPh sb="8" eb="9">
      <t>スス</t>
    </rPh>
    <rPh sb="10" eb="11">
      <t>カタ</t>
    </rPh>
    <phoneticPr fontId="2"/>
  </si>
  <si>
    <t>◎教科指導の基礎技術</t>
    <rPh sb="1" eb="3">
      <t>キョウカ</t>
    </rPh>
    <rPh sb="3" eb="5">
      <t>シドウ</t>
    </rPh>
    <rPh sb="6" eb="8">
      <t>キソ</t>
    </rPh>
    <rPh sb="8" eb="10">
      <t>ギジュツ</t>
    </rPh>
    <phoneticPr fontId="2"/>
  </si>
  <si>
    <t>◎国語科の研究授業の実施</t>
    <rPh sb="1" eb="4">
      <t>コクゴカ</t>
    </rPh>
    <rPh sb="5" eb="7">
      <t>ケンキュウ</t>
    </rPh>
    <rPh sb="7" eb="9">
      <t>ジュギョウ</t>
    </rPh>
    <rPh sb="10" eb="12">
      <t>ジッシ</t>
    </rPh>
    <phoneticPr fontId="2"/>
  </si>
  <si>
    <t>◎教科指導の評価と改善</t>
    <rPh sb="1" eb="3">
      <t>キョウカ</t>
    </rPh>
    <rPh sb="3" eb="5">
      <t>シドウ</t>
    </rPh>
    <rPh sb="6" eb="8">
      <t>ヒョウカ</t>
    </rPh>
    <rPh sb="9" eb="11">
      <t>カイゼン</t>
    </rPh>
    <phoneticPr fontId="2"/>
  </si>
  <si>
    <t>◎教材教具の作成と教育機器の利用</t>
    <rPh sb="1" eb="3">
      <t>キョウザイ</t>
    </rPh>
    <rPh sb="3" eb="5">
      <t>キョウグ</t>
    </rPh>
    <rPh sb="6" eb="8">
      <t>サクセイ</t>
    </rPh>
    <rPh sb="9" eb="11">
      <t>キョウイク</t>
    </rPh>
    <rPh sb="11" eb="13">
      <t>キキ</t>
    </rPh>
    <rPh sb="14" eb="16">
      <t>リヨウ</t>
    </rPh>
    <phoneticPr fontId="2"/>
  </si>
  <si>
    <t>◎教科の授業づくりの工夫と評価（２）</t>
    <rPh sb="1" eb="3">
      <t>キョウカ</t>
    </rPh>
    <rPh sb="4" eb="6">
      <t>ジュギョウ</t>
    </rPh>
    <rPh sb="10" eb="12">
      <t>クフウ</t>
    </rPh>
    <rPh sb="13" eb="15">
      <t>ヒョウカ</t>
    </rPh>
    <phoneticPr fontId="2"/>
  </si>
  <si>
    <t>◎学級活動の授業と事後指導</t>
    <rPh sb="1" eb="3">
      <t>ガッキュウ</t>
    </rPh>
    <rPh sb="3" eb="5">
      <t>カツドウ</t>
    </rPh>
    <rPh sb="6" eb="8">
      <t>ジュギョウ</t>
    </rPh>
    <rPh sb="9" eb="11">
      <t>ジゴ</t>
    </rPh>
    <rPh sb="11" eb="13">
      <t>シドウ</t>
    </rPh>
    <phoneticPr fontId="2"/>
  </si>
  <si>
    <t>◎特別活動の反省と評価</t>
    <rPh sb="1" eb="3">
      <t>トクベツ</t>
    </rPh>
    <rPh sb="3" eb="5">
      <t>カツドウ</t>
    </rPh>
    <rPh sb="6" eb="8">
      <t>ハンセイ</t>
    </rPh>
    <rPh sb="9" eb="11">
      <t>ヒョウカ</t>
    </rPh>
    <phoneticPr fontId="2"/>
  </si>
  <si>
    <t>２　　　　月</t>
    <rPh sb="5" eb="6">
      <t>ガツ</t>
    </rPh>
    <phoneticPr fontId="2"/>
  </si>
  <si>
    <t>３　　　　月</t>
    <rPh sb="5" eb="6">
      <t>ガツ</t>
    </rPh>
    <phoneticPr fontId="2"/>
  </si>
  <si>
    <t>県立教育センター</t>
    <rPh sb="0" eb="2">
      <t>ケンリツ</t>
    </rPh>
    <rPh sb="2" eb="4">
      <t>キョウイク</t>
    </rPh>
    <phoneticPr fontId="2"/>
  </si>
  <si>
    <t>◎国語科の目標、基礎・基本の理解
◎国語科における教材研究の方法と留意点</t>
    <rPh sb="1" eb="4">
      <t>コクゴカ</t>
    </rPh>
    <rPh sb="5" eb="7">
      <t>モクヒョウ</t>
    </rPh>
    <rPh sb="8" eb="10">
      <t>キソ</t>
    </rPh>
    <rPh sb="11" eb="13">
      <t>キホン</t>
    </rPh>
    <rPh sb="14" eb="16">
      <t>リカイ</t>
    </rPh>
    <rPh sb="18" eb="21">
      <t>コクゴカ</t>
    </rPh>
    <rPh sb="25" eb="27">
      <t>キョウザイ</t>
    </rPh>
    <rPh sb="27" eb="29">
      <t>ケンキュウ</t>
    </rPh>
    <rPh sb="30" eb="32">
      <t>ホウホウ</t>
    </rPh>
    <rPh sb="33" eb="36">
      <t>リュウイテン</t>
    </rPh>
    <phoneticPr fontId="2"/>
  </si>
  <si>
    <t>◎理科の目標、基礎・基本の理解
◎理科における教材研究の方法と留意点</t>
    <rPh sb="1" eb="3">
      <t>リカ</t>
    </rPh>
    <rPh sb="4" eb="6">
      <t>モクヒョウ</t>
    </rPh>
    <rPh sb="7" eb="9">
      <t>キソ</t>
    </rPh>
    <rPh sb="10" eb="12">
      <t>キホン</t>
    </rPh>
    <rPh sb="13" eb="15">
      <t>リカイ</t>
    </rPh>
    <rPh sb="17" eb="18">
      <t>リ</t>
    </rPh>
    <rPh sb="18" eb="19">
      <t>カ</t>
    </rPh>
    <rPh sb="23" eb="25">
      <t>キョウザイ</t>
    </rPh>
    <rPh sb="25" eb="27">
      <t>ケンキュウ</t>
    </rPh>
    <rPh sb="28" eb="30">
      <t>ホウホウ</t>
    </rPh>
    <rPh sb="31" eb="34">
      <t>リュウイテン</t>
    </rPh>
    <phoneticPr fontId="2"/>
  </si>
  <si>
    <t>※教頭①</t>
    <rPh sb="1" eb="3">
      <t>キョウトウ</t>
    </rPh>
    <phoneticPr fontId="2"/>
  </si>
  <si>
    <t>◎算数科の授業実践
◎算数の授業後の反省・評価と今後への志向</t>
    <rPh sb="1" eb="3">
      <t>サンスウ</t>
    </rPh>
    <rPh sb="3" eb="4">
      <t>カ</t>
    </rPh>
    <rPh sb="5" eb="7">
      <t>ジュギョウ</t>
    </rPh>
    <rPh sb="7" eb="9">
      <t>ジッセン</t>
    </rPh>
    <rPh sb="11" eb="13">
      <t>サンスウ</t>
    </rPh>
    <rPh sb="14" eb="17">
      <t>ジュギョウゴ</t>
    </rPh>
    <rPh sb="18" eb="20">
      <t>ハンセイ</t>
    </rPh>
    <rPh sb="21" eb="23">
      <t>ヒョウカ</t>
    </rPh>
    <rPh sb="24" eb="26">
      <t>コンゴ</t>
    </rPh>
    <rPh sb="28" eb="30">
      <t>シコウ</t>
    </rPh>
    <phoneticPr fontId="2"/>
  </si>
  <si>
    <t>初任者名　○○　○○</t>
    <rPh sb="0" eb="3">
      <t>ショニンシャ</t>
    </rPh>
    <rPh sb="3" eb="4">
      <t>メイ</t>
    </rPh>
    <phoneticPr fontId="2"/>
  </si>
  <si>
    <t>昭和の日</t>
    <rPh sb="0" eb="2">
      <t>ショウワ</t>
    </rPh>
    <phoneticPr fontId="2"/>
  </si>
  <si>
    <t>拠点校指導教員・・・・★　　　　校内指導教員・・・・※　　　　その他の教員・・・・●　</t>
    <rPh sb="0" eb="3">
      <t>キョテンコウ</t>
    </rPh>
    <rPh sb="3" eb="5">
      <t>シドウ</t>
    </rPh>
    <rPh sb="5" eb="7">
      <t>キョウイン</t>
    </rPh>
    <rPh sb="16" eb="18">
      <t>コウナイ</t>
    </rPh>
    <rPh sb="18" eb="20">
      <t>シドウ</t>
    </rPh>
    <rPh sb="20" eb="22">
      <t>キョウイン</t>
    </rPh>
    <rPh sb="33" eb="34">
      <t>タ</t>
    </rPh>
    <phoneticPr fontId="2"/>
  </si>
  <si>
    <t>◎は授業研修　　○は一般研修　　</t>
    <rPh sb="10" eb="12">
      <t>イッパン</t>
    </rPh>
    <rPh sb="12" eb="14">
      <t>ケンシュウ</t>
    </rPh>
    <phoneticPr fontId="2"/>
  </si>
  <si>
    <t>○学級事務の進め方</t>
    <rPh sb="1" eb="3">
      <t>ガッキュウ</t>
    </rPh>
    <rPh sb="3" eb="5">
      <t>ジム</t>
    </rPh>
    <rPh sb="6" eb="7">
      <t>スス</t>
    </rPh>
    <rPh sb="8" eb="9">
      <t>カタ</t>
    </rPh>
    <phoneticPr fontId="2"/>
  </si>
  <si>
    <t>○ＰＴＡ活動</t>
    <rPh sb="4" eb="6">
      <t>カツドウ</t>
    </rPh>
    <phoneticPr fontId="2"/>
  </si>
  <si>
    <t>○特別支援教育について</t>
    <rPh sb="1" eb="3">
      <t>トクベツ</t>
    </rPh>
    <rPh sb="3" eb="5">
      <t>シエン</t>
    </rPh>
    <rPh sb="5" eb="7">
      <t>キョウイク</t>
    </rPh>
    <phoneticPr fontId="2"/>
  </si>
  <si>
    <t>○学級経営の在り方</t>
    <rPh sb="1" eb="3">
      <t>ガッキュウ</t>
    </rPh>
    <rPh sb="3" eb="5">
      <t>ケイエイ</t>
    </rPh>
    <rPh sb="6" eb="7">
      <t>ア</t>
    </rPh>
    <rPh sb="8" eb="9">
      <t>カタ</t>
    </rPh>
    <phoneticPr fontId="2"/>
  </si>
  <si>
    <t>○基本的な生活習慣の確立</t>
    <rPh sb="1" eb="4">
      <t>キホンテキ</t>
    </rPh>
    <rPh sb="5" eb="7">
      <t>セイカツ</t>
    </rPh>
    <rPh sb="7" eb="9">
      <t>シュウカン</t>
    </rPh>
    <rPh sb="10" eb="12">
      <t>カクリツ</t>
    </rPh>
    <phoneticPr fontId="2"/>
  </si>
  <si>
    <t>○いじめ・不登校対策（１）</t>
    <rPh sb="5" eb="8">
      <t>フトウコウ</t>
    </rPh>
    <rPh sb="8" eb="10">
      <t>タイサク</t>
    </rPh>
    <phoneticPr fontId="2"/>
  </si>
  <si>
    <t>○学校の教育目標</t>
    <rPh sb="1" eb="3">
      <t>ガッコウ</t>
    </rPh>
    <rPh sb="4" eb="6">
      <t>キョウイク</t>
    </rPh>
    <rPh sb="6" eb="8">
      <t>モクヒョウ</t>
    </rPh>
    <phoneticPr fontId="2"/>
  </si>
  <si>
    <t>○児童理解の方法</t>
    <rPh sb="1" eb="3">
      <t>ジドウ</t>
    </rPh>
    <rPh sb="3" eb="5">
      <t>リカイ</t>
    </rPh>
    <rPh sb="6" eb="8">
      <t>ホウホウ</t>
    </rPh>
    <phoneticPr fontId="2"/>
  </si>
  <si>
    <t>○図書館の利活用指導</t>
    <rPh sb="1" eb="4">
      <t>トショカン</t>
    </rPh>
    <rPh sb="5" eb="8">
      <t>リカツヨウ</t>
    </rPh>
    <rPh sb="8" eb="10">
      <t>シドウ</t>
    </rPh>
    <phoneticPr fontId="2"/>
  </si>
  <si>
    <t>○学級経営案の作成</t>
    <rPh sb="1" eb="3">
      <t>ガッキュウ</t>
    </rPh>
    <rPh sb="3" eb="5">
      <t>ケイエイ</t>
    </rPh>
    <rPh sb="5" eb="6">
      <t>アン</t>
    </rPh>
    <rPh sb="7" eb="9">
      <t>サクセイ</t>
    </rPh>
    <phoneticPr fontId="2"/>
  </si>
  <si>
    <t>○人事評価制度について</t>
    <rPh sb="1" eb="3">
      <t>ジンジ</t>
    </rPh>
    <rPh sb="3" eb="5">
      <t>ヒョウカ</t>
    </rPh>
    <rPh sb="5" eb="7">
      <t>セイド</t>
    </rPh>
    <phoneticPr fontId="2"/>
  </si>
  <si>
    <t>○環境教育について</t>
    <rPh sb="1" eb="3">
      <t>カンキョウ</t>
    </rPh>
    <rPh sb="3" eb="5">
      <t>キョウイク</t>
    </rPh>
    <phoneticPr fontId="2"/>
  </si>
  <si>
    <t>○食育の推進・給食指導</t>
    <rPh sb="1" eb="3">
      <t>ショクイク</t>
    </rPh>
    <rPh sb="4" eb="6">
      <t>スイシン</t>
    </rPh>
    <rPh sb="7" eb="9">
      <t>キュウショク</t>
    </rPh>
    <rPh sb="9" eb="11">
      <t>シドウ</t>
    </rPh>
    <phoneticPr fontId="2"/>
  </si>
  <si>
    <t>○安全教育・安全管理</t>
    <rPh sb="1" eb="3">
      <t>アンゼン</t>
    </rPh>
    <rPh sb="3" eb="5">
      <t>キョウイク</t>
    </rPh>
    <rPh sb="6" eb="8">
      <t>アンゼン</t>
    </rPh>
    <rPh sb="8" eb="10">
      <t>カンリ</t>
    </rPh>
    <phoneticPr fontId="2"/>
  </si>
  <si>
    <t>○生涯学習・社会教育の推進</t>
    <rPh sb="1" eb="3">
      <t>ショウガイ</t>
    </rPh>
    <rPh sb="3" eb="5">
      <t>ガクシュウ</t>
    </rPh>
    <rPh sb="6" eb="10">
      <t>シャカイキョウイク</t>
    </rPh>
    <rPh sb="11" eb="13">
      <t>スイシン</t>
    </rPh>
    <phoneticPr fontId="2"/>
  </si>
  <si>
    <t>○校内研修の意義</t>
    <rPh sb="1" eb="3">
      <t>コウナイ</t>
    </rPh>
    <rPh sb="3" eb="5">
      <t>ケンシュウ</t>
    </rPh>
    <rPh sb="6" eb="8">
      <t>イギ</t>
    </rPh>
    <phoneticPr fontId="2"/>
  </si>
  <si>
    <t>○人権教育の実践的進め方</t>
    <rPh sb="1" eb="3">
      <t>ジンケン</t>
    </rPh>
    <rPh sb="3" eb="5">
      <t>キョウイク</t>
    </rPh>
    <rPh sb="6" eb="9">
      <t>ジッセンテキ</t>
    </rPh>
    <rPh sb="9" eb="10">
      <t>スス</t>
    </rPh>
    <rPh sb="11" eb="12">
      <t>カタ</t>
    </rPh>
    <phoneticPr fontId="2"/>
  </si>
  <si>
    <t>○保健指導の進め方</t>
    <rPh sb="1" eb="3">
      <t>ホケン</t>
    </rPh>
    <rPh sb="3" eb="5">
      <t>シドウ</t>
    </rPh>
    <rPh sb="6" eb="7">
      <t>スス</t>
    </rPh>
    <rPh sb="8" eb="9">
      <t>カタ</t>
    </rPh>
    <phoneticPr fontId="2"/>
  </si>
  <si>
    <t>○不祥事防止</t>
    <rPh sb="1" eb="4">
      <t>フショウジ</t>
    </rPh>
    <rPh sb="4" eb="6">
      <t>ボウシ</t>
    </rPh>
    <phoneticPr fontId="2"/>
  </si>
  <si>
    <t>○教育論文のまとめ方（１）</t>
    <rPh sb="1" eb="3">
      <t>キョウイク</t>
    </rPh>
    <rPh sb="3" eb="5">
      <t>ロンブン</t>
    </rPh>
    <rPh sb="9" eb="10">
      <t>カタ</t>
    </rPh>
    <phoneticPr fontId="2"/>
  </si>
  <si>
    <t>○教育論文のまとめ方（２）</t>
    <rPh sb="1" eb="3">
      <t>キョウイク</t>
    </rPh>
    <rPh sb="3" eb="5">
      <t>ロンブン</t>
    </rPh>
    <rPh sb="9" eb="10">
      <t>カタ</t>
    </rPh>
    <phoneticPr fontId="2"/>
  </si>
  <si>
    <t>○生徒指導の進め方</t>
    <rPh sb="1" eb="5">
      <t>セイトシドウ</t>
    </rPh>
    <rPh sb="6" eb="7">
      <t>スス</t>
    </rPh>
    <rPh sb="8" eb="9">
      <t>カタ</t>
    </rPh>
    <phoneticPr fontId="2"/>
  </si>
  <si>
    <t>○学級集団の指導の進め方</t>
    <rPh sb="1" eb="3">
      <t>ガッキュウ</t>
    </rPh>
    <rPh sb="3" eb="5">
      <t>シュウダン</t>
    </rPh>
    <rPh sb="6" eb="8">
      <t>シドウ</t>
    </rPh>
    <rPh sb="9" eb="10">
      <t>スス</t>
    </rPh>
    <rPh sb="11" eb="12">
      <t>カタ</t>
    </rPh>
    <phoneticPr fontId="2"/>
  </si>
  <si>
    <t>○伝統や文化・国際理解に関する教育の充実</t>
    <rPh sb="1" eb="3">
      <t>デントウ</t>
    </rPh>
    <rPh sb="4" eb="6">
      <t>ブンカ</t>
    </rPh>
    <rPh sb="7" eb="9">
      <t>コクサイ</t>
    </rPh>
    <rPh sb="9" eb="11">
      <t>リカイ</t>
    </rPh>
    <rPh sb="12" eb="13">
      <t>カン</t>
    </rPh>
    <rPh sb="15" eb="17">
      <t>キョウイク</t>
    </rPh>
    <rPh sb="18" eb="20">
      <t>ジュウジツ</t>
    </rPh>
    <phoneticPr fontId="2"/>
  </si>
  <si>
    <t>○生徒指導の反省と評価</t>
    <rPh sb="1" eb="3">
      <t>セイト</t>
    </rPh>
    <rPh sb="3" eb="5">
      <t>シドウ</t>
    </rPh>
    <rPh sb="6" eb="8">
      <t>ハンセイ</t>
    </rPh>
    <rPh sb="9" eb="11">
      <t>ヒョウカ</t>
    </rPh>
    <phoneticPr fontId="2"/>
  </si>
  <si>
    <t>◎学習指導要領と教育課程</t>
    <rPh sb="1" eb="3">
      <t>ガクシュウ</t>
    </rPh>
    <rPh sb="3" eb="5">
      <t>シドウ</t>
    </rPh>
    <rPh sb="5" eb="7">
      <t>ヨウリョウ</t>
    </rPh>
    <rPh sb="8" eb="10">
      <t>キョウイク</t>
    </rPh>
    <rPh sb="10" eb="12">
      <t>カテイ</t>
    </rPh>
    <phoneticPr fontId="2"/>
  </si>
  <si>
    <t>○○</t>
  </si>
  <si>
    <t>◎学力向上対策について</t>
    <rPh sb="1" eb="3">
      <t>ガクリョク</t>
    </rPh>
    <rPh sb="3" eb="5">
      <t>コウジョウ</t>
    </rPh>
    <rPh sb="5" eb="7">
      <t>タイサク</t>
    </rPh>
    <phoneticPr fontId="2"/>
  </si>
  <si>
    <t>　　◎　授業研修
　　○　一般研修
　　★　拠点校指導教員
　　※　校内指導教員
　　●　その他の教員</t>
    <rPh sb="13" eb="15">
      <t>イッパン</t>
    </rPh>
    <rPh sb="15" eb="17">
      <t>ケンシュウ</t>
    </rPh>
    <rPh sb="48" eb="49">
      <t>タ</t>
    </rPh>
    <rPh sb="50" eb="52">
      <t>キョウイン</t>
    </rPh>
    <phoneticPr fontId="2"/>
  </si>
  <si>
    <t>◎国語科の授業の進め方（１）②
◎国語科の授業の進め方（２）①</t>
    <rPh sb="1" eb="4">
      <t>コクゴカ</t>
    </rPh>
    <rPh sb="5" eb="7">
      <t>ジュギョウ</t>
    </rPh>
    <rPh sb="8" eb="9">
      <t>スス</t>
    </rPh>
    <rPh sb="10" eb="11">
      <t>カタ</t>
    </rPh>
    <phoneticPr fontId="2"/>
  </si>
  <si>
    <t>◎学力向上対策について①</t>
    <rPh sb="1" eb="3">
      <t>ガクリョク</t>
    </rPh>
    <rPh sb="3" eb="5">
      <t>コウジョウ</t>
    </rPh>
    <rPh sb="5" eb="7">
      <t>タイサク</t>
    </rPh>
    <phoneticPr fontId="2"/>
  </si>
  <si>
    <t>◎理科の授業の進め方（１）②
◎理科の授業の進め方（２）①</t>
    <rPh sb="1" eb="3">
      <t>リカ</t>
    </rPh>
    <rPh sb="4" eb="6">
      <t>ジュギョウ</t>
    </rPh>
    <rPh sb="7" eb="8">
      <t>スス</t>
    </rPh>
    <rPh sb="9" eb="10">
      <t>カタ</t>
    </rPh>
    <phoneticPr fontId="2"/>
  </si>
  <si>
    <t>◎学力向上対策の具体的取組</t>
    <rPh sb="1" eb="3">
      <t>ガクリョク</t>
    </rPh>
    <rPh sb="3" eb="5">
      <t>コウジョウ</t>
    </rPh>
    <rPh sb="5" eb="7">
      <t>タイサク</t>
    </rPh>
    <rPh sb="8" eb="11">
      <t>グタイテキ</t>
    </rPh>
    <rPh sb="11" eb="13">
      <t>トリクミ</t>
    </rPh>
    <phoneticPr fontId="2"/>
  </si>
  <si>
    <t>◎算数科の授業参観と実践①
◎算数科の教材研究②</t>
    <rPh sb="1" eb="3">
      <t>サンスウ</t>
    </rPh>
    <rPh sb="3" eb="4">
      <t>カ</t>
    </rPh>
    <rPh sb="5" eb="7">
      <t>ジュギョウ</t>
    </rPh>
    <rPh sb="7" eb="9">
      <t>サンカン</t>
    </rPh>
    <rPh sb="10" eb="12">
      <t>ジッセン</t>
    </rPh>
    <rPh sb="15" eb="17">
      <t>サンスウ</t>
    </rPh>
    <rPh sb="17" eb="18">
      <t>カ</t>
    </rPh>
    <rPh sb="19" eb="21">
      <t>キョウザイ</t>
    </rPh>
    <rPh sb="21" eb="23">
      <t>ケンキュウ</t>
    </rPh>
    <phoneticPr fontId="2"/>
  </si>
  <si>
    <t>◎算数科の研究授業の実施①
◎算数科の授業と事後指導②</t>
    <rPh sb="1" eb="3">
      <t>サンスウ</t>
    </rPh>
    <rPh sb="3" eb="4">
      <t>カ</t>
    </rPh>
    <rPh sb="5" eb="7">
      <t>ケンキュウ</t>
    </rPh>
    <rPh sb="7" eb="9">
      <t>ジュギョウ</t>
    </rPh>
    <rPh sb="10" eb="12">
      <t>ジッシ</t>
    </rPh>
    <rPh sb="15" eb="17">
      <t>サンスウ</t>
    </rPh>
    <rPh sb="17" eb="18">
      <t>カ</t>
    </rPh>
    <rPh sb="19" eb="21">
      <t>ジュギョウ</t>
    </rPh>
    <rPh sb="22" eb="24">
      <t>ジゴ</t>
    </rPh>
    <rPh sb="24" eb="26">
      <t>シドウ</t>
    </rPh>
    <phoneticPr fontId="2"/>
  </si>
  <si>
    <t>○心構え、服務、接遇、校務分掌、不祥事防止①</t>
    <rPh sb="1" eb="3">
      <t>ココロガマ</t>
    </rPh>
    <rPh sb="5" eb="7">
      <t>フクム</t>
    </rPh>
    <rPh sb="8" eb="10">
      <t>セツグウ</t>
    </rPh>
    <rPh sb="11" eb="13">
      <t>コウム</t>
    </rPh>
    <rPh sb="13" eb="15">
      <t>ブンショウ</t>
    </rPh>
    <rPh sb="16" eb="19">
      <t>フショウジ</t>
    </rPh>
    <rPh sb="19" eb="21">
      <t>ボウシ</t>
    </rPh>
    <phoneticPr fontId="2"/>
  </si>
  <si>
    <t>○教師としての心構え、服務・接遇、校務分掌、不祥事防止</t>
    <rPh sb="1" eb="3">
      <t>キョウシ</t>
    </rPh>
    <rPh sb="7" eb="9">
      <t>ココロガマ</t>
    </rPh>
    <rPh sb="11" eb="13">
      <t>フクム</t>
    </rPh>
    <rPh sb="14" eb="16">
      <t>セツグウ</t>
    </rPh>
    <rPh sb="17" eb="19">
      <t>コウム</t>
    </rPh>
    <rPh sb="19" eb="21">
      <t>ブンショウ</t>
    </rPh>
    <rPh sb="22" eb="25">
      <t>フショウジ</t>
    </rPh>
    <rPh sb="25" eb="27">
      <t>ボウシ</t>
    </rPh>
    <phoneticPr fontId="2"/>
  </si>
  <si>
    <t>○学校の教育目標①</t>
    <rPh sb="1" eb="3">
      <t>ガッコウ</t>
    </rPh>
    <rPh sb="4" eb="6">
      <t>キョウイク</t>
    </rPh>
    <rPh sb="6" eb="8">
      <t>モクヒョウ</t>
    </rPh>
    <phoneticPr fontId="2"/>
  </si>
  <si>
    <t>○学校教育目標と教師としての心構え</t>
    <rPh sb="1" eb="5">
      <t>ガッコウキョウイク</t>
    </rPh>
    <rPh sb="5" eb="7">
      <t>モクヒョウ</t>
    </rPh>
    <rPh sb="8" eb="10">
      <t>キョウシ</t>
    </rPh>
    <rPh sb="14" eb="16">
      <t>ココロガマ</t>
    </rPh>
    <phoneticPr fontId="2"/>
  </si>
  <si>
    <t>○学級経営案の作成①
○人事評価制度について①
◎総合的な学習の時間の進め方①</t>
    <rPh sb="1" eb="3">
      <t>ガッキュウ</t>
    </rPh>
    <rPh sb="3" eb="5">
      <t>ケイエイ</t>
    </rPh>
    <rPh sb="5" eb="6">
      <t>アン</t>
    </rPh>
    <rPh sb="7" eb="9">
      <t>サクセイ</t>
    </rPh>
    <rPh sb="12" eb="14">
      <t>ジンジ</t>
    </rPh>
    <rPh sb="14" eb="16">
      <t>ヒョウカ</t>
    </rPh>
    <rPh sb="16" eb="18">
      <t>セイド</t>
    </rPh>
    <rPh sb="25" eb="28">
      <t>ソウゴウテキ</t>
    </rPh>
    <rPh sb="29" eb="31">
      <t>ガクシュウ</t>
    </rPh>
    <rPh sb="32" eb="34">
      <t>ジカン</t>
    </rPh>
    <rPh sb="35" eb="36">
      <t>スス</t>
    </rPh>
    <rPh sb="37" eb="38">
      <t>カタ</t>
    </rPh>
    <phoneticPr fontId="2"/>
  </si>
  <si>
    <t>○学級経営案の作成
○人事評価制度の意義と自己評価シートの作成
◎総合的な学習の時間のとらえ方や内容</t>
    <rPh sb="1" eb="3">
      <t>ガッキュウ</t>
    </rPh>
    <rPh sb="3" eb="5">
      <t>ケイエイ</t>
    </rPh>
    <rPh sb="5" eb="6">
      <t>アン</t>
    </rPh>
    <rPh sb="7" eb="9">
      <t>サクセイ</t>
    </rPh>
    <rPh sb="11" eb="13">
      <t>ジンジ</t>
    </rPh>
    <rPh sb="13" eb="15">
      <t>ヒョウカ</t>
    </rPh>
    <rPh sb="15" eb="17">
      <t>セイド</t>
    </rPh>
    <rPh sb="18" eb="20">
      <t>イギ</t>
    </rPh>
    <rPh sb="21" eb="23">
      <t>ジコ</t>
    </rPh>
    <rPh sb="23" eb="25">
      <t>ヒョウカ</t>
    </rPh>
    <rPh sb="29" eb="31">
      <t>サクセイ</t>
    </rPh>
    <rPh sb="33" eb="36">
      <t>ソウゴウテキ</t>
    </rPh>
    <rPh sb="37" eb="39">
      <t>ガクシュウ</t>
    </rPh>
    <rPh sb="40" eb="42">
      <t>ジカン</t>
    </rPh>
    <rPh sb="46" eb="47">
      <t>カタ</t>
    </rPh>
    <rPh sb="48" eb="50">
      <t>ナイヨウ</t>
    </rPh>
    <phoneticPr fontId="2"/>
  </si>
  <si>
    <t>○食育の推進・給食指導①</t>
    <rPh sb="1" eb="3">
      <t>ショクイク</t>
    </rPh>
    <rPh sb="4" eb="6">
      <t>スイシン</t>
    </rPh>
    <rPh sb="7" eb="9">
      <t>キュウショク</t>
    </rPh>
    <rPh sb="9" eb="11">
      <t>シドウ</t>
    </rPh>
    <phoneticPr fontId="2"/>
  </si>
  <si>
    <t>○食育と学校教育の重要性、指導の基本、推進体制</t>
    <rPh sb="1" eb="3">
      <t>ショクイク</t>
    </rPh>
    <rPh sb="4" eb="8">
      <t>ガッコウキョウイク</t>
    </rPh>
    <rPh sb="9" eb="12">
      <t>ジュウヨウセイ</t>
    </rPh>
    <rPh sb="13" eb="15">
      <t>シドウ</t>
    </rPh>
    <rPh sb="16" eb="18">
      <t>キホン</t>
    </rPh>
    <rPh sb="19" eb="21">
      <t>スイシン</t>
    </rPh>
    <rPh sb="21" eb="23">
      <t>タイセイ</t>
    </rPh>
    <phoneticPr fontId="2"/>
  </si>
  <si>
    <t>○校内研修の意義①</t>
    <rPh sb="1" eb="3">
      <t>コウナイ</t>
    </rPh>
    <rPh sb="3" eb="5">
      <t>ケンシュウ</t>
    </rPh>
    <rPh sb="6" eb="8">
      <t>イギ</t>
    </rPh>
    <phoneticPr fontId="2"/>
  </si>
  <si>
    <t>○校内研修の意義及び研究テーマの理解、年間計画</t>
    <rPh sb="1" eb="3">
      <t>コウナイ</t>
    </rPh>
    <rPh sb="3" eb="5">
      <t>ケンシュウ</t>
    </rPh>
    <rPh sb="6" eb="8">
      <t>イギ</t>
    </rPh>
    <rPh sb="8" eb="9">
      <t>オヨ</t>
    </rPh>
    <rPh sb="10" eb="12">
      <t>ケンキュウ</t>
    </rPh>
    <rPh sb="16" eb="18">
      <t>リカイ</t>
    </rPh>
    <rPh sb="19" eb="21">
      <t>ネンカン</t>
    </rPh>
    <rPh sb="21" eb="23">
      <t>ケイカク</t>
    </rPh>
    <phoneticPr fontId="2"/>
  </si>
  <si>
    <t>○保健指導の進め方①</t>
    <rPh sb="1" eb="3">
      <t>ホケン</t>
    </rPh>
    <rPh sb="3" eb="5">
      <t>シドウ</t>
    </rPh>
    <rPh sb="6" eb="7">
      <t>スス</t>
    </rPh>
    <rPh sb="8" eb="9">
      <t>カタ</t>
    </rPh>
    <phoneticPr fontId="2"/>
  </si>
  <si>
    <t>○保健指導の内容と実際</t>
    <rPh sb="1" eb="3">
      <t>ホケン</t>
    </rPh>
    <rPh sb="3" eb="5">
      <t>シドウ</t>
    </rPh>
    <rPh sb="6" eb="8">
      <t>ナイヨウ</t>
    </rPh>
    <rPh sb="9" eb="11">
      <t>ジッサイ</t>
    </rPh>
    <phoneticPr fontId="2"/>
  </si>
  <si>
    <t>○就学前教育について①
○課題研修のまとめ方①
○教育の情報化①</t>
    <rPh sb="1" eb="3">
      <t>シュウガク</t>
    </rPh>
    <rPh sb="3" eb="4">
      <t>ゼン</t>
    </rPh>
    <rPh sb="4" eb="6">
      <t>キョウイク</t>
    </rPh>
    <rPh sb="13" eb="15">
      <t>カダイ</t>
    </rPh>
    <rPh sb="15" eb="17">
      <t>ケンシュウ</t>
    </rPh>
    <rPh sb="21" eb="22">
      <t>カタ</t>
    </rPh>
    <rPh sb="25" eb="27">
      <t>キョウイク</t>
    </rPh>
    <rPh sb="28" eb="30">
      <t>ジョウホウ</t>
    </rPh>
    <rPh sb="30" eb="31">
      <t>カ</t>
    </rPh>
    <phoneticPr fontId="2"/>
  </si>
  <si>
    <t>○幼・保、小、中連携の在り方と児童の発達を踏まえた指導
○校内研修の意義と具体的な取組
○教育の情報化の現状、児童への情報モラル指導</t>
    <rPh sb="1" eb="2">
      <t>ヨウ</t>
    </rPh>
    <rPh sb="3" eb="4">
      <t>ホ</t>
    </rPh>
    <rPh sb="5" eb="6">
      <t>ショウ</t>
    </rPh>
    <rPh sb="7" eb="8">
      <t>チュウ</t>
    </rPh>
    <rPh sb="8" eb="10">
      <t>レンケイ</t>
    </rPh>
    <rPh sb="11" eb="12">
      <t>ア</t>
    </rPh>
    <rPh sb="13" eb="14">
      <t>カタ</t>
    </rPh>
    <rPh sb="15" eb="17">
      <t>ジドウ</t>
    </rPh>
    <rPh sb="18" eb="20">
      <t>ハッタツ</t>
    </rPh>
    <rPh sb="21" eb="22">
      <t>フ</t>
    </rPh>
    <rPh sb="25" eb="27">
      <t>シドウ</t>
    </rPh>
    <rPh sb="29" eb="31">
      <t>コウナイ</t>
    </rPh>
    <rPh sb="31" eb="33">
      <t>ケンシュウ</t>
    </rPh>
    <rPh sb="34" eb="36">
      <t>イギ</t>
    </rPh>
    <rPh sb="37" eb="40">
      <t>グタイテキ</t>
    </rPh>
    <rPh sb="41" eb="43">
      <t>トリクミ</t>
    </rPh>
    <rPh sb="45" eb="47">
      <t>キョウイク</t>
    </rPh>
    <rPh sb="48" eb="50">
      <t>ジョウホウ</t>
    </rPh>
    <rPh sb="50" eb="51">
      <t>カ</t>
    </rPh>
    <rPh sb="52" eb="54">
      <t>ゲンジョウ</t>
    </rPh>
    <rPh sb="55" eb="57">
      <t>ジドウ</t>
    </rPh>
    <rPh sb="59" eb="61">
      <t>ジョウホウ</t>
    </rPh>
    <rPh sb="64" eb="66">
      <t>シドウ</t>
    </rPh>
    <phoneticPr fontId="2"/>
  </si>
  <si>
    <t>○環境教育について①</t>
    <rPh sb="1" eb="3">
      <t>カンキョウ</t>
    </rPh>
    <rPh sb="3" eb="5">
      <t>キョウイク</t>
    </rPh>
    <phoneticPr fontId="2"/>
  </si>
  <si>
    <t>○環境問題と環境教育、学習指導要領における位置付け</t>
    <rPh sb="1" eb="3">
      <t>カンキョウ</t>
    </rPh>
    <rPh sb="3" eb="5">
      <t>モンダイ</t>
    </rPh>
    <rPh sb="6" eb="8">
      <t>カンキョウ</t>
    </rPh>
    <rPh sb="8" eb="10">
      <t>キョウイク</t>
    </rPh>
    <rPh sb="11" eb="13">
      <t>ガクシュウ</t>
    </rPh>
    <rPh sb="13" eb="15">
      <t>シドウ</t>
    </rPh>
    <rPh sb="15" eb="17">
      <t>ヨウリョウ</t>
    </rPh>
    <rPh sb="21" eb="24">
      <t>イチヅ</t>
    </rPh>
    <phoneticPr fontId="2"/>
  </si>
  <si>
    <t>○生涯学習・社会教育の推進①</t>
    <rPh sb="1" eb="3">
      <t>ショウガイ</t>
    </rPh>
    <rPh sb="3" eb="5">
      <t>ガクシュウ</t>
    </rPh>
    <rPh sb="6" eb="8">
      <t>シャカイ</t>
    </rPh>
    <rPh sb="8" eb="10">
      <t>キョウイク</t>
    </rPh>
    <rPh sb="11" eb="13">
      <t>スイシン</t>
    </rPh>
    <phoneticPr fontId="2"/>
  </si>
  <si>
    <t>○生涯学習の振興、家庭や地域の教育力の活用</t>
    <rPh sb="1" eb="3">
      <t>ショウガイ</t>
    </rPh>
    <rPh sb="3" eb="5">
      <t>ガクシュウ</t>
    </rPh>
    <rPh sb="6" eb="8">
      <t>シンコウ</t>
    </rPh>
    <rPh sb="9" eb="11">
      <t>カテイ</t>
    </rPh>
    <rPh sb="12" eb="14">
      <t>チイキ</t>
    </rPh>
    <rPh sb="15" eb="18">
      <t>キョウイクリョク</t>
    </rPh>
    <rPh sb="19" eb="21">
      <t>カツヨウ</t>
    </rPh>
    <phoneticPr fontId="2"/>
  </si>
  <si>
    <t>○人権教育の実践的進め方①</t>
    <rPh sb="1" eb="3">
      <t>ジンケン</t>
    </rPh>
    <rPh sb="3" eb="5">
      <t>キョウイク</t>
    </rPh>
    <rPh sb="6" eb="9">
      <t>ジッセンテキ</t>
    </rPh>
    <rPh sb="9" eb="10">
      <t>スス</t>
    </rPh>
    <rPh sb="11" eb="12">
      <t>カタ</t>
    </rPh>
    <phoneticPr fontId="2"/>
  </si>
  <si>
    <t>○人権教育の指導内容と指導方法、個別的な人権課題に対する取組</t>
    <rPh sb="1" eb="3">
      <t>ジンケン</t>
    </rPh>
    <rPh sb="3" eb="5">
      <t>キョウイク</t>
    </rPh>
    <rPh sb="6" eb="8">
      <t>シドウ</t>
    </rPh>
    <rPh sb="8" eb="10">
      <t>ナイヨウ</t>
    </rPh>
    <rPh sb="11" eb="13">
      <t>シドウ</t>
    </rPh>
    <rPh sb="13" eb="15">
      <t>ホウホウ</t>
    </rPh>
    <rPh sb="16" eb="19">
      <t>コベツテキ</t>
    </rPh>
    <rPh sb="20" eb="22">
      <t>ジンケン</t>
    </rPh>
    <rPh sb="22" eb="24">
      <t>カダイ</t>
    </rPh>
    <rPh sb="25" eb="26">
      <t>タイ</t>
    </rPh>
    <rPh sb="28" eb="30">
      <t>トリクミ</t>
    </rPh>
    <phoneticPr fontId="2"/>
  </si>
  <si>
    <t>○不祥事防止①</t>
    <rPh sb="1" eb="4">
      <t>フショウジ</t>
    </rPh>
    <rPh sb="4" eb="6">
      <t>ボウシ</t>
    </rPh>
    <phoneticPr fontId="2"/>
  </si>
  <si>
    <t>○不祥事の具体的事例と防止の取組、くまもとの教職員像</t>
    <rPh sb="1" eb="4">
      <t>フショウジ</t>
    </rPh>
    <rPh sb="5" eb="8">
      <t>グタイテキ</t>
    </rPh>
    <rPh sb="8" eb="10">
      <t>ジレイ</t>
    </rPh>
    <rPh sb="11" eb="13">
      <t>ボウシ</t>
    </rPh>
    <rPh sb="14" eb="16">
      <t>トリクミ</t>
    </rPh>
    <rPh sb="22" eb="25">
      <t>キョウショクイン</t>
    </rPh>
    <rPh sb="25" eb="26">
      <t>ゾウ</t>
    </rPh>
    <phoneticPr fontId="2"/>
  </si>
  <si>
    <t>○教育論文作成に向けた具体的な計画と取組</t>
  </si>
  <si>
    <t>○教育論文作成に向けた具体的な計画と取組
◎教科等指導の計画、評価、実践及び反省</t>
    <rPh sb="1" eb="3">
      <t>キョウイク</t>
    </rPh>
    <rPh sb="3" eb="5">
      <t>ロンブン</t>
    </rPh>
    <rPh sb="5" eb="7">
      <t>サクセイ</t>
    </rPh>
    <rPh sb="8" eb="9">
      <t>ム</t>
    </rPh>
    <rPh sb="11" eb="14">
      <t>グタイテキ</t>
    </rPh>
    <rPh sb="15" eb="17">
      <t>ケイカク</t>
    </rPh>
    <rPh sb="18" eb="20">
      <t>トリクミ</t>
    </rPh>
    <rPh sb="22" eb="24">
      <t>キョウカ</t>
    </rPh>
    <rPh sb="24" eb="25">
      <t>トウ</t>
    </rPh>
    <rPh sb="25" eb="27">
      <t>シドウ</t>
    </rPh>
    <rPh sb="28" eb="30">
      <t>ケイカク</t>
    </rPh>
    <rPh sb="31" eb="33">
      <t>ヒョウカ</t>
    </rPh>
    <rPh sb="34" eb="36">
      <t>ジッセン</t>
    </rPh>
    <rPh sb="36" eb="37">
      <t>オヨ</t>
    </rPh>
    <rPh sb="38" eb="40">
      <t>ハンセイ</t>
    </rPh>
    <phoneticPr fontId="2"/>
  </si>
  <si>
    <t>○教育相談の在り方①</t>
    <rPh sb="1" eb="3">
      <t>キョウイク</t>
    </rPh>
    <rPh sb="3" eb="5">
      <t>ソウダン</t>
    </rPh>
    <rPh sb="6" eb="7">
      <t>ア</t>
    </rPh>
    <rPh sb="8" eb="9">
      <t>カタ</t>
    </rPh>
    <phoneticPr fontId="2"/>
  </si>
  <si>
    <t>○教育相談の方法や留意事項、専門家との連携について</t>
    <rPh sb="1" eb="3">
      <t>キョウイク</t>
    </rPh>
    <rPh sb="3" eb="5">
      <t>ソウダン</t>
    </rPh>
    <rPh sb="6" eb="8">
      <t>ホウホウ</t>
    </rPh>
    <rPh sb="9" eb="11">
      <t>リュウイ</t>
    </rPh>
    <rPh sb="11" eb="13">
      <t>ジコウ</t>
    </rPh>
    <rPh sb="14" eb="17">
      <t>センモンカ</t>
    </rPh>
    <rPh sb="19" eb="21">
      <t>レンケイ</t>
    </rPh>
    <phoneticPr fontId="2"/>
  </si>
  <si>
    <t>○キャリア教育の進め方①</t>
    <rPh sb="5" eb="7">
      <t>キョウイク</t>
    </rPh>
    <rPh sb="8" eb="9">
      <t>スス</t>
    </rPh>
    <rPh sb="10" eb="11">
      <t>カタ</t>
    </rPh>
    <phoneticPr fontId="2"/>
  </si>
  <si>
    <t>○キャリア教育の取組の方向性と推進</t>
    <rPh sb="5" eb="7">
      <t>キョウイク</t>
    </rPh>
    <rPh sb="8" eb="10">
      <t>トリクミ</t>
    </rPh>
    <rPh sb="11" eb="14">
      <t>ホウコウセイ</t>
    </rPh>
    <rPh sb="15" eb="17">
      <t>スイシン</t>
    </rPh>
    <phoneticPr fontId="2"/>
  </si>
  <si>
    <t>○生徒指導の反省と評価①</t>
    <rPh sb="1" eb="3">
      <t>セイト</t>
    </rPh>
    <rPh sb="3" eb="5">
      <t>シドウ</t>
    </rPh>
    <rPh sb="6" eb="8">
      <t>ハンセイ</t>
    </rPh>
    <rPh sb="9" eb="11">
      <t>ヒョウカ</t>
    </rPh>
    <phoneticPr fontId="2"/>
  </si>
  <si>
    <t>○生徒指導の反省・評価と今後の指導の在り方</t>
    <rPh sb="1" eb="3">
      <t>セイト</t>
    </rPh>
    <rPh sb="3" eb="5">
      <t>シドウ</t>
    </rPh>
    <rPh sb="6" eb="8">
      <t>ハンセイ</t>
    </rPh>
    <rPh sb="9" eb="11">
      <t>ヒョウカ</t>
    </rPh>
    <rPh sb="12" eb="14">
      <t>コンゴ</t>
    </rPh>
    <rPh sb="15" eb="17">
      <t>シドウ</t>
    </rPh>
    <rPh sb="18" eb="19">
      <t>ア</t>
    </rPh>
    <rPh sb="20" eb="21">
      <t>カタ</t>
    </rPh>
    <phoneticPr fontId="2"/>
  </si>
  <si>
    <t>●校長①</t>
    <rPh sb="1" eb="3">
      <t>コウチョウ</t>
    </rPh>
    <phoneticPr fontId="2"/>
  </si>
  <si>
    <t>●○○①</t>
    <phoneticPr fontId="2"/>
  </si>
  <si>
    <t>○各種通信、学級通信について</t>
    <rPh sb="1" eb="3">
      <t>カクシュ</t>
    </rPh>
    <rPh sb="3" eb="5">
      <t>ツウシン</t>
    </rPh>
    <rPh sb="6" eb="8">
      <t>ガッキュウ</t>
    </rPh>
    <rPh sb="8" eb="10">
      <t>ツウシン</t>
    </rPh>
    <phoneticPr fontId="2"/>
  </si>
  <si>
    <t>○家庭訪問の在り方、保護者との面談の進め方</t>
    <rPh sb="1" eb="3">
      <t>カテイ</t>
    </rPh>
    <rPh sb="3" eb="5">
      <t>ホウモン</t>
    </rPh>
    <rPh sb="6" eb="7">
      <t>ア</t>
    </rPh>
    <rPh sb="8" eb="9">
      <t>カタ</t>
    </rPh>
    <rPh sb="10" eb="13">
      <t>ホゴシャ</t>
    </rPh>
    <rPh sb="15" eb="17">
      <t>メンダン</t>
    </rPh>
    <rPh sb="18" eb="19">
      <t>スス</t>
    </rPh>
    <rPh sb="20" eb="21">
      <t>カタ</t>
    </rPh>
    <phoneticPr fontId="2"/>
  </si>
  <si>
    <t>○児童の認め方、ほめ方、諭し方</t>
    <rPh sb="1" eb="3">
      <t>ジドウ</t>
    </rPh>
    <rPh sb="4" eb="5">
      <t>ミト</t>
    </rPh>
    <rPh sb="6" eb="7">
      <t>カタ</t>
    </rPh>
    <rPh sb="10" eb="11">
      <t>カタ</t>
    </rPh>
    <rPh sb="12" eb="13">
      <t>サト</t>
    </rPh>
    <rPh sb="14" eb="15">
      <t>カタ</t>
    </rPh>
    <phoneticPr fontId="2"/>
  </si>
  <si>
    <t>○生徒指導の意義</t>
    <rPh sb="1" eb="3">
      <t>セイト</t>
    </rPh>
    <rPh sb="3" eb="5">
      <t>シドウ</t>
    </rPh>
    <rPh sb="6" eb="8">
      <t>イギ</t>
    </rPh>
    <phoneticPr fontId="2"/>
  </si>
  <si>
    <t>○通知表の作成</t>
    <rPh sb="1" eb="4">
      <t>ツウチヒョウ</t>
    </rPh>
    <rPh sb="5" eb="7">
      <t>サクセイ</t>
    </rPh>
    <phoneticPr fontId="2"/>
  </si>
  <si>
    <t>○人権教育の推進</t>
    <rPh sb="1" eb="3">
      <t>ジンケン</t>
    </rPh>
    <rPh sb="3" eb="5">
      <t>キョウイク</t>
    </rPh>
    <rPh sb="6" eb="8">
      <t>スイシン</t>
    </rPh>
    <phoneticPr fontId="2"/>
  </si>
  <si>
    <t>○諸表簿の記入と管理</t>
    <rPh sb="1" eb="3">
      <t>ショヒョウ</t>
    </rPh>
    <rPh sb="3" eb="4">
      <t>ボ</t>
    </rPh>
    <rPh sb="5" eb="7">
      <t>キニュウ</t>
    </rPh>
    <rPh sb="8" eb="10">
      <t>カンリ</t>
    </rPh>
    <phoneticPr fontId="2"/>
  </si>
  <si>
    <t>○問題行動に対する事例研究</t>
    <rPh sb="1" eb="3">
      <t>モンダイ</t>
    </rPh>
    <rPh sb="3" eb="5">
      <t>コウドウ</t>
    </rPh>
    <rPh sb="6" eb="7">
      <t>タイ</t>
    </rPh>
    <rPh sb="9" eb="11">
      <t>ジレイ</t>
    </rPh>
    <rPh sb="11" eb="13">
      <t>ケンキュウ</t>
    </rPh>
    <phoneticPr fontId="2"/>
  </si>
  <si>
    <t>○へき地教育の進め方</t>
    <rPh sb="3" eb="4">
      <t>チ</t>
    </rPh>
    <rPh sb="4" eb="6">
      <t>キョウイク</t>
    </rPh>
    <rPh sb="7" eb="8">
      <t>スス</t>
    </rPh>
    <rPh sb="9" eb="10">
      <t>カタ</t>
    </rPh>
    <phoneticPr fontId="2"/>
  </si>
  <si>
    <t>○就学前教育について</t>
    <rPh sb="1" eb="3">
      <t>シュウガク</t>
    </rPh>
    <rPh sb="3" eb="4">
      <t>ゼン</t>
    </rPh>
    <rPh sb="4" eb="6">
      <t>キョウイク</t>
    </rPh>
    <phoneticPr fontId="2"/>
  </si>
  <si>
    <t>○課題研修のまとめ方</t>
    <rPh sb="1" eb="3">
      <t>カダイ</t>
    </rPh>
    <rPh sb="3" eb="5">
      <t>ケンシュウ</t>
    </rPh>
    <rPh sb="9" eb="10">
      <t>カタ</t>
    </rPh>
    <phoneticPr fontId="2"/>
  </si>
  <si>
    <t>○教育の情報化</t>
    <rPh sb="1" eb="3">
      <t>キョウイク</t>
    </rPh>
    <rPh sb="4" eb="6">
      <t>ジョウホウ</t>
    </rPh>
    <rPh sb="6" eb="7">
      <t>カ</t>
    </rPh>
    <phoneticPr fontId="2"/>
  </si>
  <si>
    <t>○教育相談の在り方</t>
    <rPh sb="1" eb="3">
      <t>キョウイク</t>
    </rPh>
    <rPh sb="3" eb="5">
      <t>ソウダン</t>
    </rPh>
    <rPh sb="6" eb="7">
      <t>ア</t>
    </rPh>
    <rPh sb="8" eb="9">
      <t>カタ</t>
    </rPh>
    <phoneticPr fontId="2"/>
  </si>
  <si>
    <t>○性に関する指導の進め方</t>
    <rPh sb="1" eb="2">
      <t>セイ</t>
    </rPh>
    <rPh sb="3" eb="4">
      <t>カン</t>
    </rPh>
    <rPh sb="6" eb="8">
      <t>シドウ</t>
    </rPh>
    <rPh sb="9" eb="10">
      <t>スス</t>
    </rPh>
    <rPh sb="11" eb="12">
      <t>カタ</t>
    </rPh>
    <phoneticPr fontId="2"/>
  </si>
  <si>
    <t>○地域に開かれた信頼される学校づくり</t>
    <rPh sb="1" eb="3">
      <t>チイキ</t>
    </rPh>
    <rPh sb="4" eb="5">
      <t>ヒラ</t>
    </rPh>
    <rPh sb="8" eb="10">
      <t>シンライ</t>
    </rPh>
    <rPh sb="13" eb="15">
      <t>ガッコウ</t>
    </rPh>
    <phoneticPr fontId="2"/>
  </si>
  <si>
    <t>○キャリア教育の進め方</t>
    <rPh sb="5" eb="7">
      <t>キョウイク</t>
    </rPh>
    <rPh sb="8" eb="9">
      <t>スス</t>
    </rPh>
    <rPh sb="10" eb="11">
      <t>カタ</t>
    </rPh>
    <phoneticPr fontId="2"/>
  </si>
  <si>
    <t>○防災教育について</t>
    <rPh sb="1" eb="3">
      <t>ボウサイ</t>
    </rPh>
    <rPh sb="3" eb="5">
      <t>キョウイク</t>
    </rPh>
    <phoneticPr fontId="2"/>
  </si>
  <si>
    <t>○公簿及び公文書の処理（２）</t>
    <rPh sb="1" eb="3">
      <t>コウボ</t>
    </rPh>
    <rPh sb="3" eb="4">
      <t>オヨ</t>
    </rPh>
    <rPh sb="5" eb="8">
      <t>コウブンショ</t>
    </rPh>
    <rPh sb="9" eb="11">
      <t>ショリ</t>
    </rPh>
    <phoneticPr fontId="2"/>
  </si>
  <si>
    <t>○次年度へ向けて</t>
    <rPh sb="1" eb="4">
      <t>ジネンド</t>
    </rPh>
    <rPh sb="5" eb="6">
      <t>ム</t>
    </rPh>
    <phoneticPr fontId="2"/>
  </si>
  <si>
    <t>○１年間のまとめ</t>
    <rPh sb="2" eb="4">
      <t>ネンカン</t>
    </rPh>
    <phoneticPr fontId="2"/>
  </si>
  <si>
    <t>※教頭①</t>
    <phoneticPr fontId="2"/>
  </si>
  <si>
    <t>○安全教育・安全管理①</t>
    <phoneticPr fontId="2"/>
  </si>
  <si>
    <t>○学校安全の内容と指導の場の理解、安全点検</t>
    <phoneticPr fontId="2"/>
  </si>
  <si>
    <t>［祝日］昭和の日</t>
    <rPh sb="4" eb="6">
      <t>ショウワ</t>
    </rPh>
    <phoneticPr fontId="2"/>
  </si>
  <si>
    <t>［祝日］みどりの日</t>
    <phoneticPr fontId="2"/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</si>
  <si>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</si>
  <si>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</si>
  <si>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</si>
  <si>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</si>
  <si>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建国記念の日</t>
  </si>
  <si>
    <t>昭和の日</t>
  </si>
  <si>
    <t>○心構え、服務、接遇、校務分掌、不祥事防止</t>
    <rPh sb="1" eb="3">
      <t>ココロガマ</t>
    </rPh>
    <rPh sb="5" eb="7">
      <t>フクム</t>
    </rPh>
    <rPh sb="8" eb="10">
      <t>セツグウ</t>
    </rPh>
    <rPh sb="11" eb="13">
      <t>コウム</t>
    </rPh>
    <rPh sb="13" eb="15">
      <t>ブンショウ</t>
    </rPh>
    <rPh sb="16" eb="19">
      <t>フショウジ</t>
    </rPh>
    <rPh sb="19" eb="21">
      <t>ボウシ</t>
    </rPh>
    <phoneticPr fontId="2"/>
  </si>
  <si>
    <t>○○</t>
    <phoneticPr fontId="2"/>
  </si>
  <si>
    <t>◎国語科の授業の進め方（１）</t>
    <rPh sb="1" eb="4">
      <t>コクゴカ</t>
    </rPh>
    <rPh sb="5" eb="7">
      <t>ジュギョウ</t>
    </rPh>
    <rPh sb="8" eb="9">
      <t>スス</t>
    </rPh>
    <rPh sb="10" eb="11">
      <t>カタ</t>
    </rPh>
    <phoneticPr fontId="2"/>
  </si>
  <si>
    <t>◎社会科の授業の進め方（１）</t>
    <rPh sb="1" eb="4">
      <t>シャカイカ</t>
    </rPh>
    <rPh sb="5" eb="7">
      <t>ジュギョウ</t>
    </rPh>
    <rPh sb="8" eb="9">
      <t>スス</t>
    </rPh>
    <rPh sb="10" eb="11">
      <t>カタ</t>
    </rPh>
    <phoneticPr fontId="2"/>
  </si>
  <si>
    <t>◎社会科の授業の進め方（２）</t>
    <rPh sb="1" eb="4">
      <t>シャカイカ</t>
    </rPh>
    <rPh sb="5" eb="7">
      <t>ジュギョウ</t>
    </rPh>
    <rPh sb="8" eb="9">
      <t>スス</t>
    </rPh>
    <rPh sb="10" eb="11">
      <t>カタ</t>
    </rPh>
    <phoneticPr fontId="2"/>
  </si>
  <si>
    <t>◎理科の授業の進め方（１）</t>
    <rPh sb="1" eb="3">
      <t>リカ</t>
    </rPh>
    <rPh sb="4" eb="6">
      <t>ジュギョウ</t>
    </rPh>
    <rPh sb="7" eb="8">
      <t>スス</t>
    </rPh>
    <rPh sb="9" eb="10">
      <t>カタ</t>
    </rPh>
    <phoneticPr fontId="2"/>
  </si>
  <si>
    <t>◎理科の授業の進め方（２）</t>
    <rPh sb="1" eb="3">
      <t>リカ</t>
    </rPh>
    <rPh sb="4" eb="6">
      <t>ジュギョウ</t>
    </rPh>
    <rPh sb="7" eb="8">
      <t>スス</t>
    </rPh>
    <rPh sb="9" eb="10">
      <t>カタ</t>
    </rPh>
    <phoneticPr fontId="2"/>
  </si>
  <si>
    <t>○公簿及び公文書の処理（１）</t>
    <rPh sb="1" eb="3">
      <t>コウボ</t>
    </rPh>
    <rPh sb="3" eb="4">
      <t>オヨ</t>
    </rPh>
    <rPh sb="5" eb="8">
      <t>コウブンショ</t>
    </rPh>
    <rPh sb="9" eb="11">
      <t>ショリ</t>
    </rPh>
    <phoneticPr fontId="2"/>
  </si>
  <si>
    <t>◎ＩＣＴ活用の推進</t>
    <rPh sb="4" eb="6">
      <t>カツヨウ</t>
    </rPh>
    <rPh sb="7" eb="9">
      <t>スイシン</t>
    </rPh>
    <phoneticPr fontId="2"/>
  </si>
  <si>
    <t>◎図画工作科の授業の進め方（１）</t>
    <rPh sb="1" eb="3">
      <t>ズガ</t>
    </rPh>
    <rPh sb="3" eb="5">
      <t>コウサク</t>
    </rPh>
    <rPh sb="5" eb="6">
      <t>カ</t>
    </rPh>
    <rPh sb="7" eb="9">
      <t>ジュギョウ</t>
    </rPh>
    <rPh sb="10" eb="11">
      <t>スス</t>
    </rPh>
    <rPh sb="12" eb="13">
      <t>カタ</t>
    </rPh>
    <phoneticPr fontId="2"/>
  </si>
  <si>
    <t>◎図画工作科の授業の進め方（２）</t>
    <rPh sb="1" eb="3">
      <t>ズガ</t>
    </rPh>
    <rPh sb="3" eb="5">
      <t>コウサク</t>
    </rPh>
    <rPh sb="5" eb="6">
      <t>カ</t>
    </rPh>
    <rPh sb="7" eb="9">
      <t>ジュギョウ</t>
    </rPh>
    <rPh sb="10" eb="11">
      <t>スス</t>
    </rPh>
    <rPh sb="12" eb="13">
      <t>カタ</t>
    </rPh>
    <phoneticPr fontId="2"/>
  </si>
  <si>
    <t>◎児童会活動・クラブ活動の進め方</t>
    <rPh sb="1" eb="4">
      <t>ジドウカイ</t>
    </rPh>
    <rPh sb="4" eb="6">
      <t>カツドウ</t>
    </rPh>
    <rPh sb="10" eb="12">
      <t>カツドウ</t>
    </rPh>
    <rPh sb="13" eb="14">
      <t>スス</t>
    </rPh>
    <rPh sb="15" eb="16">
      <t>カタ</t>
    </rPh>
    <phoneticPr fontId="2"/>
  </si>
  <si>
    <t>◎音楽科の授業の進め方（１）</t>
    <rPh sb="1" eb="4">
      <t>オンガクカ</t>
    </rPh>
    <rPh sb="5" eb="7">
      <t>ジュギョウ</t>
    </rPh>
    <rPh sb="8" eb="9">
      <t>スス</t>
    </rPh>
    <rPh sb="10" eb="11">
      <t>カタ</t>
    </rPh>
    <phoneticPr fontId="2"/>
  </si>
  <si>
    <t>◎音楽科の授業の進め方（２）</t>
    <rPh sb="1" eb="4">
      <t>オンガクカ</t>
    </rPh>
    <rPh sb="5" eb="7">
      <t>ジュギョウ</t>
    </rPh>
    <rPh sb="8" eb="9">
      <t>スス</t>
    </rPh>
    <rPh sb="10" eb="11">
      <t>カタ</t>
    </rPh>
    <phoneticPr fontId="2"/>
  </si>
  <si>
    <t>◎教科の授業づくりの工夫と評価（１）</t>
    <rPh sb="1" eb="3">
      <t>キョウカ</t>
    </rPh>
    <rPh sb="4" eb="6">
      <t>ジュギョウ</t>
    </rPh>
    <rPh sb="10" eb="12">
      <t>クフウ</t>
    </rPh>
    <rPh sb="13" eb="15">
      <t>ヒョウカ</t>
    </rPh>
    <phoneticPr fontId="2"/>
  </si>
  <si>
    <t>○いじめ・不登校対策（２）</t>
    <rPh sb="5" eb="8">
      <t>フトウコウ</t>
    </rPh>
    <rPh sb="8" eb="10">
      <t>タイサク</t>
    </rPh>
    <phoneticPr fontId="2"/>
  </si>
  <si>
    <t>○年度末学級事務処理の仕方（２）</t>
    <rPh sb="1" eb="3">
      <t>ネンド</t>
    </rPh>
    <rPh sb="3" eb="4">
      <t>マツ</t>
    </rPh>
    <rPh sb="4" eb="6">
      <t>ガッキュウ</t>
    </rPh>
    <rPh sb="6" eb="8">
      <t>ジム</t>
    </rPh>
    <rPh sb="8" eb="10">
      <t>ショリ</t>
    </rPh>
    <rPh sb="11" eb="13">
      <t>シカタ</t>
    </rPh>
    <phoneticPr fontId="2"/>
  </si>
  <si>
    <t>○学級経営の評価と反省（１）</t>
    <rPh sb="1" eb="3">
      <t>ガッキュウ</t>
    </rPh>
    <rPh sb="3" eb="5">
      <t>ケイエイ</t>
    </rPh>
    <rPh sb="6" eb="8">
      <t>ヒョウカ</t>
    </rPh>
    <rPh sb="9" eb="11">
      <t>ハンセイ</t>
    </rPh>
    <phoneticPr fontId="2"/>
  </si>
  <si>
    <t>○学級経営の評価と反省（２）</t>
    <rPh sb="1" eb="3">
      <t>ガッキュウ</t>
    </rPh>
    <rPh sb="3" eb="5">
      <t>ケイエイ</t>
    </rPh>
    <rPh sb="6" eb="8">
      <t>ヒョウカ</t>
    </rPh>
    <rPh sb="9" eb="11">
      <t>ハンセイ</t>
    </rPh>
    <phoneticPr fontId="2"/>
  </si>
  <si>
    <t>★○○③</t>
    <phoneticPr fontId="2"/>
  </si>
  <si>
    <t>○教育実践のまとめに向けての取組（１）</t>
    <rPh sb="1" eb="3">
      <t>キョウイク</t>
    </rPh>
    <rPh sb="3" eb="5">
      <t>ジッセン</t>
    </rPh>
    <rPh sb="10" eb="11">
      <t>ム</t>
    </rPh>
    <rPh sb="14" eb="16">
      <t>トリクミ</t>
    </rPh>
    <phoneticPr fontId="2"/>
  </si>
  <si>
    <t>○教育実践のまとめに向けての取組（２）</t>
    <rPh sb="1" eb="3">
      <t>キョウイク</t>
    </rPh>
    <rPh sb="3" eb="5">
      <t>ジッセン</t>
    </rPh>
    <rPh sb="10" eb="11">
      <t>ム</t>
    </rPh>
    <rPh sb="14" eb="16">
      <t>トリクミ</t>
    </rPh>
    <phoneticPr fontId="2"/>
  </si>
  <si>
    <t>○教育実践のまとめに向けての取組（３）</t>
    <rPh sb="1" eb="3">
      <t>キョウイク</t>
    </rPh>
    <rPh sb="3" eb="5">
      <t>ジッセン</t>
    </rPh>
    <rPh sb="10" eb="11">
      <t>ム</t>
    </rPh>
    <rPh sb="14" eb="16">
      <t>トリクミ</t>
    </rPh>
    <phoneticPr fontId="2"/>
  </si>
  <si>
    <t>○教育実践のまとめに向けての取組（２）②
◎教材教具の作成と教育機器の利用①</t>
    <rPh sb="1" eb="3">
      <t>キョウイク</t>
    </rPh>
    <rPh sb="3" eb="5">
      <t>ジッセン</t>
    </rPh>
    <rPh sb="10" eb="11">
      <t>ム</t>
    </rPh>
    <rPh sb="14" eb="16">
      <t>トリクミ</t>
    </rPh>
    <rPh sb="22" eb="24">
      <t>キョウザイ</t>
    </rPh>
    <rPh sb="24" eb="26">
      <t>キョウグ</t>
    </rPh>
    <rPh sb="27" eb="29">
      <t>サクセイ</t>
    </rPh>
    <rPh sb="30" eb="32">
      <t>キョウイク</t>
    </rPh>
    <rPh sb="32" eb="34">
      <t>キキ</t>
    </rPh>
    <rPh sb="35" eb="37">
      <t>リヨウ</t>
    </rPh>
    <phoneticPr fontId="2"/>
  </si>
  <si>
    <t>○教育実践のまとめに向けての具体的な取組
◎教材教具の選択と活用、各種教育機器の利用方法</t>
    <rPh sb="14" eb="17">
      <t>グタイテキ</t>
    </rPh>
    <rPh sb="18" eb="20">
      <t>トリクミ</t>
    </rPh>
    <rPh sb="22" eb="24">
      <t>キョウザイ</t>
    </rPh>
    <rPh sb="24" eb="26">
      <t>キョウグ</t>
    </rPh>
    <rPh sb="27" eb="29">
      <t>センタク</t>
    </rPh>
    <rPh sb="30" eb="32">
      <t>カツヨウ</t>
    </rPh>
    <rPh sb="33" eb="35">
      <t>カクシュ</t>
    </rPh>
    <rPh sb="35" eb="37">
      <t>キョウイク</t>
    </rPh>
    <rPh sb="37" eb="39">
      <t>キキ</t>
    </rPh>
    <rPh sb="40" eb="42">
      <t>リヨウ</t>
    </rPh>
    <rPh sb="42" eb="44">
      <t>ホウホウ</t>
    </rPh>
    <phoneticPr fontId="2"/>
  </si>
  <si>
    <t>○学級経営の在り方と学級担任の使命
○児童の基本的な生活習慣定着の方策
○いじめ及び不登校児童への対応、本校の実態について</t>
    <phoneticPr fontId="2"/>
  </si>
  <si>
    <t>○児童理解の方法①
○児童の認め方、ほめ方、諭し方①
○生徒指導の意義①</t>
    <phoneticPr fontId="2"/>
  </si>
  <si>
    <t>○児童理解の具体的な方法
○児童の認め方、ほめ方、諭し方、叱り方
○生徒指導の意義と理解</t>
    <phoneticPr fontId="2"/>
  </si>
  <si>
    <t>合計</t>
    <rPh sb="0" eb="2">
      <t>ゴウケイ</t>
    </rPh>
    <phoneticPr fontId="2"/>
  </si>
  <si>
    <t>※１</t>
    <phoneticPr fontId="2"/>
  </si>
  <si>
    <t>★３</t>
    <phoneticPr fontId="2"/>
  </si>
  <si>
    <t>●１</t>
    <phoneticPr fontId="2"/>
  </si>
  <si>
    <t>○生徒指導の進め方①</t>
    <phoneticPr fontId="2"/>
  </si>
  <si>
    <t>○生徒指導の意義、児童理解の方法と具体的指導方法</t>
    <phoneticPr fontId="2"/>
  </si>
  <si>
    <t>各シートへの表示関係基礎データ（最初に入力してください。）</t>
    <rPh sb="0" eb="1">
      <t>カク</t>
    </rPh>
    <rPh sb="6" eb="8">
      <t>ヒョウジ</t>
    </rPh>
    <rPh sb="8" eb="10">
      <t>カンケイ</t>
    </rPh>
    <rPh sb="10" eb="12">
      <t>キソ</t>
    </rPh>
    <rPh sb="16" eb="18">
      <t>サイショ</t>
    </rPh>
    <rPh sb="19" eb="21">
      <t>ニュウリョク</t>
    </rPh>
    <phoneticPr fontId="2"/>
  </si>
  <si>
    <t>◎道徳科授業の実践</t>
    <rPh sb="1" eb="3">
      <t>ドウトク</t>
    </rPh>
    <rPh sb="3" eb="4">
      <t>カ</t>
    </rPh>
    <rPh sb="4" eb="6">
      <t>ジュギョウ</t>
    </rPh>
    <rPh sb="7" eb="9">
      <t>ジッセン</t>
    </rPh>
    <phoneticPr fontId="2"/>
  </si>
  <si>
    <t>◎道徳科授業の反省と事後指導</t>
    <rPh sb="1" eb="3">
      <t>ドウトク</t>
    </rPh>
    <rPh sb="3" eb="4">
      <t>カ</t>
    </rPh>
    <rPh sb="4" eb="6">
      <t>ジュギョウ</t>
    </rPh>
    <rPh sb="7" eb="9">
      <t>ハンセイ</t>
    </rPh>
    <rPh sb="10" eb="12">
      <t>ジゴ</t>
    </rPh>
    <rPh sb="12" eb="14">
      <t>シドウ</t>
    </rPh>
    <phoneticPr fontId="2"/>
  </si>
  <si>
    <t>◎道徳科の授業の反省と評価</t>
    <rPh sb="1" eb="3">
      <t>ドウトク</t>
    </rPh>
    <rPh sb="3" eb="4">
      <t>カ</t>
    </rPh>
    <rPh sb="5" eb="7">
      <t>ジュギョウ</t>
    </rPh>
    <rPh sb="8" eb="10">
      <t>ハンセイ</t>
    </rPh>
    <rPh sb="11" eb="13">
      <t>ヒョウカ</t>
    </rPh>
    <phoneticPr fontId="2"/>
  </si>
  <si>
    <t>◎道徳科の授業参観と実施（１）</t>
    <rPh sb="1" eb="3">
      <t>ドウトク</t>
    </rPh>
    <rPh sb="3" eb="4">
      <t>カ</t>
    </rPh>
    <rPh sb="5" eb="7">
      <t>ジュギョウ</t>
    </rPh>
    <rPh sb="7" eb="9">
      <t>サンカン</t>
    </rPh>
    <rPh sb="10" eb="12">
      <t>ジッシ</t>
    </rPh>
    <phoneticPr fontId="2"/>
  </si>
  <si>
    <t>◎道徳科の授業参観と実施（２）</t>
    <rPh sb="1" eb="3">
      <t>ドウトク</t>
    </rPh>
    <rPh sb="3" eb="4">
      <t>カ</t>
    </rPh>
    <rPh sb="5" eb="7">
      <t>ジュギョウ</t>
    </rPh>
    <rPh sb="7" eb="9">
      <t>サンカン</t>
    </rPh>
    <rPh sb="10" eb="12">
      <t>ジッシ</t>
    </rPh>
    <phoneticPr fontId="2"/>
  </si>
  <si>
    <t>◎道徳科の教材研究</t>
    <rPh sb="1" eb="3">
      <t>ドウトク</t>
    </rPh>
    <rPh sb="3" eb="4">
      <t>カ</t>
    </rPh>
    <rPh sb="5" eb="7">
      <t>キョウザイ</t>
    </rPh>
    <rPh sb="7" eb="9">
      <t>ケンキュウ</t>
    </rPh>
    <phoneticPr fontId="2"/>
  </si>
  <si>
    <t>○年度末学級事務処理の仕方（１）</t>
    <rPh sb="1" eb="3">
      <t>ネンド</t>
    </rPh>
    <rPh sb="3" eb="4">
      <t>マツ</t>
    </rPh>
    <rPh sb="4" eb="6">
      <t>ガッキュウ</t>
    </rPh>
    <rPh sb="6" eb="8">
      <t>ジム</t>
    </rPh>
    <rPh sb="8" eb="10">
      <t>ショリ</t>
    </rPh>
    <rPh sb="11" eb="13">
      <t>シカタ</t>
    </rPh>
    <phoneticPr fontId="2"/>
  </si>
  <si>
    <t>３　該当教員　</t>
    <phoneticPr fontId="2"/>
  </si>
  <si>
    <t>５　指導に当たって</t>
    <rPh sb="2" eb="4">
      <t>シドウ</t>
    </rPh>
    <rPh sb="5" eb="6">
      <t>ア</t>
    </rPh>
    <phoneticPr fontId="2"/>
  </si>
  <si>
    <t>６　研修日数</t>
    <rPh sb="2" eb="4">
      <t>ケンシュウ</t>
    </rPh>
    <rPh sb="4" eb="6">
      <t>ニッスウ</t>
    </rPh>
    <phoneticPr fontId="2"/>
  </si>
  <si>
    <t>夏季
冬季
休業中</t>
    <rPh sb="0" eb="2">
      <t>カキ</t>
    </rPh>
    <rPh sb="3" eb="5">
      <t>トウキ</t>
    </rPh>
    <rPh sb="6" eb="9">
      <t>キュウギョウチュウ</t>
    </rPh>
    <phoneticPr fontId="2"/>
  </si>
  <si>
    <t>実施機関</t>
    <rPh sb="0" eb="2">
      <t>ジッシ</t>
    </rPh>
    <rPh sb="2" eb="4">
      <t>キカン</t>
    </rPh>
    <phoneticPr fontId="2"/>
  </si>
  <si>
    <t>球磨教育事務所</t>
    <rPh sb="0" eb="2">
      <t>クマ</t>
    </rPh>
    <rPh sb="2" eb="4">
      <t>キョウイク</t>
    </rPh>
    <rPh sb="4" eb="6">
      <t>ジム</t>
    </rPh>
    <rPh sb="6" eb="7">
      <t>ショ</t>
    </rPh>
    <phoneticPr fontId="2"/>
  </si>
  <si>
    <t>小　　計</t>
    <rPh sb="0" eb="1">
      <t>ショウ</t>
    </rPh>
    <rPh sb="3" eb="4">
      <t>ケイ</t>
    </rPh>
    <phoneticPr fontId="2"/>
  </si>
  <si>
    <t>勤務校での研修</t>
    <rPh sb="0" eb="2">
      <t>キンム</t>
    </rPh>
    <rPh sb="2" eb="3">
      <t>コウ</t>
    </rPh>
    <rPh sb="5" eb="7">
      <t>ケンシュウ</t>
    </rPh>
    <phoneticPr fontId="2"/>
  </si>
  <si>
    <t>学期別研修日数合計</t>
    <rPh sb="0" eb="2">
      <t>ガッキ</t>
    </rPh>
    <rPh sb="2" eb="3">
      <t>ベツ</t>
    </rPh>
    <rPh sb="3" eb="5">
      <t>ケンシュウ</t>
    </rPh>
    <rPh sb="5" eb="7">
      <t>ニッスウ</t>
    </rPh>
    <rPh sb="7" eb="9">
      <t>ゴウケイ</t>
    </rPh>
    <phoneticPr fontId="2"/>
  </si>
  <si>
    <t>初任者名</t>
    <rPh sb="0" eb="3">
      <t>ショニンシャ</t>
    </rPh>
    <rPh sb="3" eb="4">
      <t>メイ</t>
    </rPh>
    <phoneticPr fontId="2"/>
  </si>
  <si>
    <t>教諭</t>
    <rPh sb="0" eb="2">
      <t>キョウユ</t>
    </rPh>
    <phoneticPr fontId="2"/>
  </si>
  <si>
    <t>校内指導教員</t>
    <rPh sb="0" eb="2">
      <t>コウナイ</t>
    </rPh>
    <rPh sb="2" eb="4">
      <t>シドウ</t>
    </rPh>
    <rPh sb="4" eb="6">
      <t>キョウイン</t>
    </rPh>
    <phoneticPr fontId="2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</si>
  <si>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2"/>
  </si>
  <si>
    <t>校外
での
研修</t>
    <rPh sb="0" eb="2">
      <t>コウガイ</t>
    </rPh>
    <rPh sb="6" eb="8">
      <t>ケンシュウ</t>
    </rPh>
    <phoneticPr fontId="2"/>
  </si>
  <si>
    <t>７　研修の週時程表</t>
    <rPh sb="2" eb="4">
      <t>ケンシュウ</t>
    </rPh>
    <rPh sb="5" eb="6">
      <t>シュウ</t>
    </rPh>
    <rPh sb="6" eb="7">
      <t>ジ</t>
    </rPh>
    <rPh sb="7" eb="8">
      <t>ホド</t>
    </rPh>
    <rPh sb="8" eb="9">
      <t>ヒョウ</t>
    </rPh>
    <phoneticPr fontId="2"/>
  </si>
  <si>
    <t>○○　○○</t>
    <phoneticPr fontId="2"/>
  </si>
  <si>
    <t>主幹教諭</t>
    <rPh sb="0" eb="2">
      <t>シュカン</t>
    </rPh>
    <rPh sb="2" eb="4">
      <t>キョウユ</t>
    </rPh>
    <phoneticPr fontId="2"/>
  </si>
  <si>
    <t>教務主任</t>
    <rPh sb="0" eb="2">
      <t>キョウム</t>
    </rPh>
    <rPh sb="2" eb="4">
      <t>シュニン</t>
    </rPh>
    <phoneticPr fontId="2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</si>
  <si>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2"/>
  </si>
  <si>
    <t>初任者</t>
    <rPh sb="0" eb="3">
      <t>ショニンシャ</t>
    </rPh>
    <phoneticPr fontId="2"/>
  </si>
  <si>
    <t>本校全職員</t>
    <rPh sb="0" eb="2">
      <t>ホンコウ</t>
    </rPh>
    <rPh sb="2" eb="5">
      <t>ゼンショクイン</t>
    </rPh>
    <phoneticPr fontId="2"/>
  </si>
  <si>
    <t>校内指導教員</t>
    <rPh sb="0" eb="2">
      <t>コウナイ</t>
    </rPh>
    <rPh sb="2" eb="4">
      <t>シドウ</t>
    </rPh>
    <rPh sb="4" eb="6">
      <t>キョウイン</t>
    </rPh>
    <phoneticPr fontId="2"/>
  </si>
  <si>
    <t>校　　長</t>
    <rPh sb="0" eb="1">
      <t>コウ</t>
    </rPh>
    <rPh sb="3" eb="4">
      <t>チョウ</t>
    </rPh>
    <phoneticPr fontId="2"/>
  </si>
  <si>
    <t>教　　頭</t>
    <rPh sb="0" eb="1">
      <t>キョウ</t>
    </rPh>
    <rPh sb="3" eb="4">
      <t>アタマ</t>
    </rPh>
    <phoneticPr fontId="2"/>
  </si>
  <si>
    <t>兼務</t>
    <rPh sb="0" eb="2">
      <t>ケンム</t>
    </rPh>
    <phoneticPr fontId="2"/>
  </si>
  <si>
    <t>１校時</t>
    <rPh sb="1" eb="2">
      <t>コウ</t>
    </rPh>
    <rPh sb="2" eb="3">
      <t>ジ</t>
    </rPh>
    <phoneticPr fontId="2"/>
  </si>
  <si>
    <t>２校時</t>
    <rPh sb="1" eb="2">
      <t>コウ</t>
    </rPh>
    <rPh sb="2" eb="3">
      <t>ジ</t>
    </rPh>
    <phoneticPr fontId="2"/>
  </si>
  <si>
    <t>３校時</t>
    <rPh sb="1" eb="2">
      <t>コウ</t>
    </rPh>
    <rPh sb="2" eb="3">
      <t>ジ</t>
    </rPh>
    <phoneticPr fontId="2"/>
  </si>
  <si>
    <t>４校時</t>
    <rPh sb="1" eb="2">
      <t>コウ</t>
    </rPh>
    <rPh sb="2" eb="3">
      <t>ジ</t>
    </rPh>
    <phoneticPr fontId="2"/>
  </si>
  <si>
    <t>５校時</t>
    <rPh sb="1" eb="2">
      <t>コウ</t>
    </rPh>
    <rPh sb="2" eb="3">
      <t>ジ</t>
    </rPh>
    <phoneticPr fontId="2"/>
  </si>
  <si>
    <t>６校時</t>
    <rPh sb="1" eb="2">
      <t>コウ</t>
    </rPh>
    <rPh sb="2" eb="3">
      <t>ジ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</si>
  <si>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</si>
  <si>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</si>
  <si>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</si>
  <si>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</si>
  <si>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</si>
  <si>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校
外
研
修</t>
    <rPh sb="0" eb="1">
      <t>コウ</t>
    </rPh>
    <rPh sb="2" eb="3">
      <t>ガイ</t>
    </rPh>
    <rPh sb="4" eb="5">
      <t>ケン</t>
    </rPh>
    <rPh sb="6" eb="7">
      <t>オサム</t>
    </rPh>
    <phoneticPr fontId="2"/>
  </si>
  <si>
    <t>研修の
分類</t>
    <rPh sb="0" eb="2">
      <t>ケンシュウ</t>
    </rPh>
    <rPh sb="4" eb="6">
      <t>ブンルイ</t>
    </rPh>
    <phoneticPr fontId="2"/>
  </si>
  <si>
    <t>１　研修の目的</t>
    <rPh sb="2" eb="4">
      <t>ケンシュウ</t>
    </rPh>
    <rPh sb="5" eb="7">
      <t>モクテキ</t>
    </rPh>
    <phoneticPr fontId="2"/>
  </si>
  <si>
    <t>２　指導の方針</t>
    <rPh sb="2" eb="4">
      <t>シドウ</t>
    </rPh>
    <rPh sb="5" eb="7">
      <t>ホウシン</t>
    </rPh>
    <phoneticPr fontId="2"/>
  </si>
  <si>
    <t>４　指導の組織　</t>
    <rPh sb="2" eb="4">
      <t>シドウ</t>
    </rPh>
    <rPh sb="5" eb="7">
      <t>ソシキ</t>
    </rPh>
    <phoneticPr fontId="2"/>
  </si>
  <si>
    <t>○○　○○（　年　組担任）</t>
    <rPh sb="7" eb="8">
      <t>ネン</t>
    </rPh>
    <rPh sb="9" eb="10">
      <t>クミ</t>
    </rPh>
    <rPh sb="10" eb="12">
      <t>タンニン</t>
    </rPh>
    <phoneticPr fontId="2"/>
  </si>
  <si>
    <t>○○　○○（　　　　　学校）</t>
    <rPh sb="11" eb="13">
      <t>ガッコウ</t>
    </rPh>
    <phoneticPr fontId="2"/>
  </si>
  <si>
    <t>●●●教育委員会</t>
    <rPh sb="3" eb="5">
      <t>キョウイク</t>
    </rPh>
    <rPh sb="5" eb="8">
      <t>イインカイ</t>
    </rPh>
    <phoneticPr fontId="2"/>
  </si>
  <si>
    <t>例：初任者名　球磨　五郎</t>
    <rPh sb="0" eb="1">
      <t>レイ</t>
    </rPh>
    <rPh sb="2" eb="5">
      <t>ショニンシャ</t>
    </rPh>
    <rPh sb="5" eb="6">
      <t>メイ</t>
    </rPh>
    <rPh sb="7" eb="9">
      <t>クマ</t>
    </rPh>
    <rPh sb="10" eb="12">
      <t>ゴロウ</t>
    </rPh>
    <phoneticPr fontId="2"/>
  </si>
  <si>
    <t>○学級経営の在り方①
○基本的な生活習慣の確立①
○いじめ・不登校対策（１）①</t>
    <phoneticPr fontId="2"/>
  </si>
  <si>
    <t>天皇誕生日</t>
    <rPh sb="0" eb="2">
      <t>テンノウ</t>
    </rPh>
    <rPh sb="2" eb="5">
      <t>タンジョウビ</t>
    </rPh>
    <phoneticPr fontId="2"/>
  </si>
  <si>
    <t>令和</t>
    <rPh sb="0" eb="2">
      <t>レイワ</t>
    </rPh>
    <phoneticPr fontId="2"/>
  </si>
  <si>
    <t>スポーツの日</t>
    <rPh sb="5" eb="6">
      <t>ヒ</t>
    </rPh>
    <phoneticPr fontId="2"/>
  </si>
  <si>
    <t>［祝日］山の日</t>
    <rPh sb="4" eb="5">
      <t>ヤマ</t>
    </rPh>
    <phoneticPr fontId="2"/>
  </si>
  <si>
    <t>山の日</t>
    <rPh sb="0" eb="1">
      <t>ヤマ</t>
    </rPh>
    <rPh sb="2" eb="3">
      <t>ヒ</t>
    </rPh>
    <phoneticPr fontId="2"/>
  </si>
  <si>
    <t>（事）第２回研修</t>
  </si>
  <si>
    <t>★○○③</t>
  </si>
  <si>
    <t>◎評価の基本的な考え方、自作問題作成のポイント
◎初任者による授業とその後の指導
◎「よい授業」の条件と具体的留意事項</t>
  </si>
  <si>
    <t>●○○①</t>
  </si>
  <si>
    <t>◎国語科（書写）の授業の進め方②
○学級集団の指導の進め方①</t>
  </si>
  <si>
    <t>◎書写指導の基礎・基本、学習指導の方法
○学級の教育目標と指導の重点</t>
  </si>
  <si>
    <t>◎家庭科の授業の進め方（１）①
◎家庭科の授業の進め方（２）①
◎教科の授業づくりの工夫と評価（１）①</t>
  </si>
  <si>
    <t>◎家庭科の目標と内容、授業設計の実際
◎各教科の授業設計の実際、評価の在り方</t>
  </si>
  <si>
    <t>◎体育科の授業の進め方（１）①
◎体育科の授業の進め方（２）①
○図書館の利活用指導①</t>
  </si>
  <si>
    <t>◎体育科の目標と内容の理解、授業設計の実際
○学校図書館の役割と活用、読書指導</t>
  </si>
  <si>
    <t>○教育実践のまとめに向けての取組（３）②
◎教科の授業づくりの工夫と評価（２）①</t>
  </si>
  <si>
    <t>○教育実践のまとめに向けての具体的な取組
◎授業評価の観点と内容の精選、実態把握と分析等</t>
  </si>
  <si>
    <t>○伝統や文化・国際理解に関する教育の充実①
◎外国語活動の授業参観と進め方②</t>
  </si>
  <si>
    <t>山の日</t>
    <rPh sb="0" eb="1">
      <t>ヤマ</t>
    </rPh>
    <rPh sb="2" eb="3">
      <t>ヒ</t>
    </rPh>
    <phoneticPr fontId="2"/>
  </si>
  <si>
    <t>［祝日］スポーツの日（１０月第２月曜日）</t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</si>
  <si>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</si>
  <si>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［祝日］天皇誕生日</t>
    <rPh sb="4" eb="6">
      <t>テンノウ</t>
    </rPh>
    <rPh sb="6" eb="9">
      <t>タンジョウビ</t>
    </rPh>
    <phoneticPr fontId="2"/>
  </si>
  <si>
    <t>（市）保育体験研修（夏季休業開始までに１日）</t>
    <rPh sb="1" eb="2">
      <t>シ</t>
    </rPh>
    <rPh sb="10" eb="12">
      <t>カキ</t>
    </rPh>
    <rPh sb="12" eb="14">
      <t>キュウギョウ</t>
    </rPh>
    <rPh sb="14" eb="16">
      <t>カイシ</t>
    </rPh>
    <rPh sb="20" eb="21">
      <t>ニチ</t>
    </rPh>
    <phoneticPr fontId="2"/>
  </si>
  <si>
    <t>（市）地域理解研修（長期休業中に１日）</t>
    <rPh sb="1" eb="2">
      <t>シ</t>
    </rPh>
    <rPh sb="3" eb="5">
      <t>チイキ</t>
    </rPh>
    <rPh sb="5" eb="7">
      <t>リカイ</t>
    </rPh>
    <rPh sb="7" eb="9">
      <t>ケンシュウ</t>
    </rPh>
    <rPh sb="10" eb="12">
      <t>チョウキ</t>
    </rPh>
    <rPh sb="12" eb="15">
      <t>キュウギョウチュウ</t>
    </rPh>
    <rPh sb="17" eb="18">
      <t>ニチ</t>
    </rPh>
    <phoneticPr fontId="2"/>
  </si>
  <si>
    <t>（市）保育体験研修</t>
    <rPh sb="1" eb="2">
      <t>シ</t>
    </rPh>
    <phoneticPr fontId="2"/>
  </si>
  <si>
    <t>（事）第３回研修</t>
  </si>
  <si>
    <t>一般</t>
    <rPh sb="0" eb="2">
      <t>イッパン</t>
    </rPh>
    <phoneticPr fontId="2"/>
  </si>
  <si>
    <t>水</t>
    <rPh sb="0" eb="1">
      <t>ミズ</t>
    </rPh>
    <phoneticPr fontId="2"/>
  </si>
  <si>
    <t>は、拠点校指導員による指導</t>
    <rPh sb="2" eb="5">
      <t>キョテンコウ</t>
    </rPh>
    <rPh sb="5" eb="8">
      <t>シドウイン</t>
    </rPh>
    <rPh sb="11" eb="13">
      <t>シドウ</t>
    </rPh>
    <phoneticPr fontId="2"/>
  </si>
  <si>
    <t>は、初任者による研究授業</t>
    <rPh sb="2" eb="5">
      <t>ショニンシャ</t>
    </rPh>
    <rPh sb="8" eb="10">
      <t>ケンキュウ</t>
    </rPh>
    <rPh sb="10" eb="12">
      <t>ジュギョウ</t>
    </rPh>
    <phoneticPr fontId="2"/>
  </si>
  <si>
    <t>小計</t>
    <rPh sb="0" eb="2">
      <t>ショウケイ</t>
    </rPh>
    <phoneticPr fontId="2"/>
  </si>
  <si>
    <t>総計</t>
    <rPh sb="0" eb="2">
      <t>ソウケイ</t>
    </rPh>
    <phoneticPr fontId="2"/>
  </si>
  <si>
    <t>◎教材研究、学習構想案の作成</t>
    <rPh sb="1" eb="3">
      <t>キョウザイ</t>
    </rPh>
    <rPh sb="3" eb="5">
      <t>ケンキュウ</t>
    </rPh>
    <rPh sb="6" eb="8">
      <t>ガクシュウ</t>
    </rPh>
    <rPh sb="8" eb="10">
      <t>コウソウ</t>
    </rPh>
    <rPh sb="10" eb="11">
      <t>アン</t>
    </rPh>
    <rPh sb="12" eb="14">
      <t>サクセイ</t>
    </rPh>
    <phoneticPr fontId="2"/>
  </si>
  <si>
    <t>◎県学力・学習状況調査の活用</t>
    <rPh sb="1" eb="4">
      <t>ケンガクリョク</t>
    </rPh>
    <rPh sb="5" eb="7">
      <t>ガクシュウ</t>
    </rPh>
    <rPh sb="7" eb="9">
      <t>ジョウキョウ</t>
    </rPh>
    <rPh sb="9" eb="11">
      <t>チョウサ</t>
    </rPh>
    <rPh sb="12" eb="14">
      <t>カツヨウ</t>
    </rPh>
    <phoneticPr fontId="2"/>
  </si>
  <si>
    <t>○教育論文のまとめ方（３）</t>
    <rPh sb="1" eb="3">
      <t>キョウイク</t>
    </rPh>
    <rPh sb="3" eb="5">
      <t>ロンブン</t>
    </rPh>
    <rPh sb="9" eb="10">
      <t>カタ</t>
    </rPh>
    <phoneticPr fontId="2"/>
  </si>
  <si>
    <t>※教頭①</t>
  </si>
  <si>
    <t>◎学習指導要領と教育課程①</t>
  </si>
  <si>
    <t>◎学習指導要領と本校の教育課程の内容と留意点</t>
  </si>
  <si>
    <t>●○○①</t>
    <phoneticPr fontId="2"/>
  </si>
  <si>
    <t>◎道徳教育の全体計画等①
◎道徳科の授業参観と実施（１）①
○教育実践のまとめに向けての取組（１）①</t>
    <rPh sb="1" eb="3">
      <t>ドウトク</t>
    </rPh>
    <rPh sb="3" eb="5">
      <t>キョウイク</t>
    </rPh>
    <rPh sb="6" eb="8">
      <t>ゼンタイ</t>
    </rPh>
    <rPh sb="8" eb="11">
      <t>ケイカクトウ</t>
    </rPh>
    <rPh sb="14" eb="16">
      <t>ドウトク</t>
    </rPh>
    <rPh sb="16" eb="17">
      <t>カ</t>
    </rPh>
    <rPh sb="18" eb="20">
      <t>ジュギョウ</t>
    </rPh>
    <rPh sb="20" eb="22">
      <t>サンカン</t>
    </rPh>
    <rPh sb="23" eb="25">
      <t>ジッシ</t>
    </rPh>
    <rPh sb="31" eb="33">
      <t>キョウイク</t>
    </rPh>
    <rPh sb="33" eb="35">
      <t>ジッセン</t>
    </rPh>
    <rPh sb="40" eb="41">
      <t>ム</t>
    </rPh>
    <rPh sb="44" eb="46">
      <t>トリクミ</t>
    </rPh>
    <phoneticPr fontId="2"/>
  </si>
  <si>
    <t>◎道徳教育の全体計画理解、内容、指導の在り方
◎道徳科の授業参観と基本的な考え方
○年度末の教育実践のまとめに向けての計画立案</t>
    <rPh sb="1" eb="3">
      <t>ドウトク</t>
    </rPh>
    <rPh sb="3" eb="5">
      <t>キョウイク</t>
    </rPh>
    <rPh sb="6" eb="8">
      <t>ゼンタイ</t>
    </rPh>
    <rPh sb="8" eb="10">
      <t>ケイカク</t>
    </rPh>
    <rPh sb="10" eb="12">
      <t>リカイ</t>
    </rPh>
    <rPh sb="13" eb="15">
      <t>ナイヨウ</t>
    </rPh>
    <rPh sb="16" eb="18">
      <t>シドウ</t>
    </rPh>
    <rPh sb="19" eb="20">
      <t>ア</t>
    </rPh>
    <rPh sb="21" eb="22">
      <t>カタ</t>
    </rPh>
    <rPh sb="24" eb="26">
      <t>ドウトク</t>
    </rPh>
    <rPh sb="26" eb="27">
      <t>カ</t>
    </rPh>
    <rPh sb="28" eb="30">
      <t>ジュギョウ</t>
    </rPh>
    <rPh sb="30" eb="32">
      <t>サンカン</t>
    </rPh>
    <rPh sb="33" eb="36">
      <t>キホンテキ</t>
    </rPh>
    <rPh sb="37" eb="38">
      <t>カンガ</t>
    </rPh>
    <rPh sb="39" eb="40">
      <t>カタ</t>
    </rPh>
    <rPh sb="42" eb="45">
      <t>ネンドマツ</t>
    </rPh>
    <rPh sb="59" eb="61">
      <t>ケイカク</t>
    </rPh>
    <rPh sb="61" eb="63">
      <t>リツアン</t>
    </rPh>
    <phoneticPr fontId="2"/>
  </si>
  <si>
    <t>（事）第１回研修</t>
  </si>
  <si>
    <t>◎算数科の授業の進め方（１）②
◎算数科の授業の進め方（２）①</t>
  </si>
  <si>
    <t>◎算数科の目標、基礎・基本の理解
◎算数科における教材研究の方法と留意点</t>
  </si>
  <si>
    <t>○人権教育の推進①</t>
  </si>
  <si>
    <t>○人権教育の基本理念、人権教育の推進</t>
  </si>
  <si>
    <t>◎社会科の授業の進め方（１）②
◎社会科の授業の進め方（２）①</t>
  </si>
  <si>
    <t>◎社会科の目標、基礎・基本の理解
◎社会科における教材研究の方法と留意点</t>
  </si>
  <si>
    <t>（市）保育体験研修（夏季休業開始までに１日）</t>
  </si>
  <si>
    <t>○通知表の作成①</t>
  </si>
  <si>
    <t>○公簿及び公文書の処理（１）①</t>
  </si>
  <si>
    <t>○公簿の管理、公文書の取扱と処理</t>
  </si>
  <si>
    <t>◎特別活動のとらえ方や内容
○諸表簿の記入の仕方と管理の方法
◎学級活動のとらえ方や内容</t>
    <rPh sb="1" eb="3">
      <t>トクベツ</t>
    </rPh>
    <rPh sb="3" eb="5">
      <t>カツドウ</t>
    </rPh>
    <rPh sb="9" eb="10">
      <t>カタ</t>
    </rPh>
    <rPh sb="11" eb="13">
      <t>ナイヨウ</t>
    </rPh>
    <rPh sb="15" eb="16">
      <t>ショ</t>
    </rPh>
    <rPh sb="16" eb="17">
      <t>ヒョウ</t>
    </rPh>
    <rPh sb="17" eb="18">
      <t>ボ</t>
    </rPh>
    <rPh sb="19" eb="21">
      <t>キニュウ</t>
    </rPh>
    <rPh sb="22" eb="24">
      <t>シカタ</t>
    </rPh>
    <rPh sb="25" eb="27">
      <t>カンリ</t>
    </rPh>
    <rPh sb="28" eb="30">
      <t>ホウホウ</t>
    </rPh>
    <rPh sb="32" eb="34">
      <t>ガッキュウ</t>
    </rPh>
    <rPh sb="34" eb="36">
      <t>カツドウ</t>
    </rPh>
    <rPh sb="40" eb="41">
      <t>カタ</t>
    </rPh>
    <rPh sb="42" eb="44">
      <t>ナイヨウ</t>
    </rPh>
    <phoneticPr fontId="2"/>
  </si>
  <si>
    <t>（市）地域理解研修（長期休業中に１日）</t>
  </si>
  <si>
    <t>○問題行動に対する事例研究①</t>
  </si>
  <si>
    <t>○問題行動の具体的事例研究、教育相談の進め方</t>
  </si>
  <si>
    <t>○へき地教育の進め方①
◎教材研究、学習構想案の作成②</t>
    <rPh sb="20" eb="22">
      <t>コウソウ</t>
    </rPh>
    <phoneticPr fontId="2"/>
  </si>
  <si>
    <t>○へき地教育の現状と課題、複式指導の工夫
◎教材研究の重要性と具体的な学習構想案の作成</t>
    <rPh sb="37" eb="39">
      <t>コウソウ</t>
    </rPh>
    <phoneticPr fontId="2"/>
  </si>
  <si>
    <t>◎ICT活用の推進①</t>
  </si>
  <si>
    <t>◎ICT機器を活用した授業の在り方</t>
  </si>
  <si>
    <t>◎図画工作科の授業の進め方（１）②
◎図画工作科の授業の進め方（２）①</t>
  </si>
  <si>
    <t>◎図画工作科の目標と内容の理解
◎図画工作科の教材研究、授業設計の実際、鑑賞領域の学習の進め方</t>
  </si>
  <si>
    <t>◎児童会活動の種類と内容、目的、クラブ活動の目的と内容</t>
  </si>
  <si>
    <t>◎音楽科の授業の進め方（１）②
◎音楽科の授業の進め方（２）①</t>
  </si>
  <si>
    <t>◎音楽科の目標、内容の理解、歌唱指導
◎器楽指導、鑑賞領域の学習の進め方</t>
  </si>
  <si>
    <t>○ＰＴＡ活動①</t>
  </si>
  <si>
    <t>○PTA活動の意義と内容、組織と運営</t>
  </si>
  <si>
    <t>◎生活科の授業の進め方②
◎県学力・学習状況調査の活用①</t>
  </si>
  <si>
    <t>◎生活科の目標と内容の理解
◎県学力・学習状況調査問題の意義と理解、具体的な活用方法</t>
    <rPh sb="19" eb="21">
      <t>ガクシュウ</t>
    </rPh>
    <rPh sb="21" eb="23">
      <t>ジョウキョウ</t>
    </rPh>
    <phoneticPr fontId="2"/>
  </si>
  <si>
    <t>○特別支援教育について①</t>
  </si>
  <si>
    <t>○障害のある児童と特別支援教育の在り方</t>
    <rPh sb="2" eb="3">
      <t>ガイ</t>
    </rPh>
    <phoneticPr fontId="2"/>
  </si>
  <si>
    <t>○性に関する指導の進め方①</t>
  </si>
  <si>
    <t>○性に関する指導の基本的な考え方、性教育の在り方</t>
  </si>
  <si>
    <t>◎国語科の研究授業の実施①
◎国語科の授業と事後指導②</t>
  </si>
  <si>
    <t>◎国語科の授業実践
◎国語の授業後の反省・評価と今後への志向</t>
  </si>
  <si>
    <t>○地域に開かれた信頼される学校づくり①</t>
  </si>
  <si>
    <t>○地域理解と学校評価、教育情報の提供</t>
  </si>
  <si>
    <t>○教育論文のまとめ方（１）①</t>
  </si>
  <si>
    <t>◎道徳科授業の実践①
◎道徳科授業の反省と事後指導②</t>
    <rPh sb="1" eb="3">
      <t>ドウトク</t>
    </rPh>
    <rPh sb="3" eb="4">
      <t>カ</t>
    </rPh>
    <rPh sb="4" eb="6">
      <t>ジュギョウ</t>
    </rPh>
    <rPh sb="7" eb="9">
      <t>ジッセン</t>
    </rPh>
    <rPh sb="12" eb="14">
      <t>ドウトク</t>
    </rPh>
    <rPh sb="14" eb="15">
      <t>カ</t>
    </rPh>
    <rPh sb="15" eb="17">
      <t>ジュギョウ</t>
    </rPh>
    <rPh sb="18" eb="20">
      <t>ハンセイ</t>
    </rPh>
    <rPh sb="21" eb="23">
      <t>ジゴ</t>
    </rPh>
    <rPh sb="23" eb="25">
      <t>シドウ</t>
    </rPh>
    <phoneticPr fontId="2"/>
  </si>
  <si>
    <t>◎道徳科の授業実践
◎道徳科の授業後の反省・評価と今後への志向</t>
    <rPh sb="1" eb="3">
      <t>ドウトク</t>
    </rPh>
    <rPh sb="3" eb="4">
      <t>カ</t>
    </rPh>
    <rPh sb="5" eb="7">
      <t>ジュギョウ</t>
    </rPh>
    <rPh sb="7" eb="9">
      <t>ジッセン</t>
    </rPh>
    <rPh sb="11" eb="13">
      <t>ドウトク</t>
    </rPh>
    <rPh sb="13" eb="14">
      <t>カ</t>
    </rPh>
    <rPh sb="15" eb="18">
      <t>ジュギョウゴ</t>
    </rPh>
    <rPh sb="19" eb="21">
      <t>ハンセイ</t>
    </rPh>
    <rPh sb="22" eb="24">
      <t>ヒョウカ</t>
    </rPh>
    <rPh sb="25" eb="27">
      <t>コンゴ</t>
    </rPh>
    <rPh sb="29" eb="31">
      <t>シコウ</t>
    </rPh>
    <phoneticPr fontId="2"/>
  </si>
  <si>
    <t>◎各教科の授業の反省と評価①
◎道徳科の授業の反省と評価②</t>
    <rPh sb="1" eb="4">
      <t>カクキョウカ</t>
    </rPh>
    <rPh sb="5" eb="7">
      <t>ジュギョウ</t>
    </rPh>
    <rPh sb="8" eb="10">
      <t>ハンセイ</t>
    </rPh>
    <rPh sb="11" eb="13">
      <t>ヒョウカ</t>
    </rPh>
    <rPh sb="16" eb="18">
      <t>ドウトク</t>
    </rPh>
    <rPh sb="18" eb="19">
      <t>カ</t>
    </rPh>
    <rPh sb="20" eb="22">
      <t>ジュギョウ</t>
    </rPh>
    <rPh sb="23" eb="25">
      <t>ハンセイ</t>
    </rPh>
    <rPh sb="26" eb="28">
      <t>ヒョウカ</t>
    </rPh>
    <phoneticPr fontId="2"/>
  </si>
  <si>
    <t>◎各教科の授業の反省と自己評価の観点
◎道徳科の授業の反省と自己評価の観点</t>
    <rPh sb="1" eb="4">
      <t>カクキョウカ</t>
    </rPh>
    <rPh sb="5" eb="7">
      <t>ジュギョウ</t>
    </rPh>
    <rPh sb="8" eb="10">
      <t>ハンセイ</t>
    </rPh>
    <rPh sb="11" eb="13">
      <t>ジコ</t>
    </rPh>
    <rPh sb="13" eb="15">
      <t>ヒョウカ</t>
    </rPh>
    <rPh sb="16" eb="18">
      <t>カンテン</t>
    </rPh>
    <rPh sb="20" eb="22">
      <t>ドウトク</t>
    </rPh>
    <rPh sb="22" eb="23">
      <t>カ</t>
    </rPh>
    <rPh sb="24" eb="26">
      <t>ジュギョウ</t>
    </rPh>
    <rPh sb="27" eb="29">
      <t>ハンセイ</t>
    </rPh>
    <rPh sb="30" eb="32">
      <t>ジコ</t>
    </rPh>
    <rPh sb="32" eb="34">
      <t>ヒョウカ</t>
    </rPh>
    <rPh sb="35" eb="37">
      <t>カンテン</t>
    </rPh>
    <phoneticPr fontId="2"/>
  </si>
  <si>
    <t>○教育論文のまとめ方（２）①</t>
    <rPh sb="1" eb="3">
      <t>キョウイク</t>
    </rPh>
    <rPh sb="3" eb="5">
      <t>ロンブン</t>
    </rPh>
    <rPh sb="9" eb="10">
      <t>カタ</t>
    </rPh>
    <phoneticPr fontId="2"/>
  </si>
  <si>
    <t>○教育論文のまとめ方（３）②
◎教科指導の評価と改善①</t>
    <rPh sb="1" eb="3">
      <t>キョウイク</t>
    </rPh>
    <rPh sb="3" eb="5">
      <t>ロンブン</t>
    </rPh>
    <rPh sb="9" eb="10">
      <t>カタ</t>
    </rPh>
    <rPh sb="16" eb="18">
      <t>キョウカ</t>
    </rPh>
    <rPh sb="18" eb="20">
      <t>シドウ</t>
    </rPh>
    <rPh sb="21" eb="23">
      <t>ヒョウカ</t>
    </rPh>
    <rPh sb="24" eb="26">
      <t>カイゼン</t>
    </rPh>
    <phoneticPr fontId="2"/>
  </si>
  <si>
    <t>○いじめ・不登校対策（２）①</t>
  </si>
  <si>
    <t>○いじめ・不登校問題への取組</t>
  </si>
  <si>
    <t>◎学級活動の授業と事後指導②
◎特別活動の反省と評価①</t>
  </si>
  <si>
    <t>◎学級活動の授業実践と事後指導
◎特別活動の評価の観点と評価の時期等</t>
  </si>
  <si>
    <t>○防災教育について①</t>
  </si>
  <si>
    <t>○防災教育の取組の方向性と推進</t>
  </si>
  <si>
    <t>○公簿及び公文書の処理（２）①</t>
  </si>
  <si>
    <t>○諸表簿のまとめ方の実際、整理保管上の留意点</t>
  </si>
  <si>
    <t>○年度末学級事務処理の方法と実際
○１年間の反省、まとめと次年度への志向</t>
  </si>
  <si>
    <t>○１年間のまとめ①</t>
  </si>
  <si>
    <t>○初任者研修１年間のまとめ</t>
  </si>
  <si>
    <t>●校長①</t>
  </si>
  <si>
    <t>［祝日］元日</t>
    <rPh sb="5" eb="6">
      <t>ヒ</t>
    </rPh>
    <phoneticPr fontId="2"/>
  </si>
  <si>
    <t>元日</t>
    <rPh sb="0" eb="2">
      <t>ガンジツ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</si>
  <si>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</si>
  <si>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</si>
  <si>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初任者研修年間研修計画</t>
    <rPh sb="0" eb="1">
      <t>ハツ</t>
    </rPh>
    <rPh sb="1" eb="2">
      <t>ニン</t>
    </rPh>
    <rPh sb="2" eb="3">
      <t>シャ</t>
    </rPh>
    <rPh sb="3" eb="4">
      <t>ケン</t>
    </rPh>
    <rPh sb="4" eb="5">
      <t>オサム</t>
    </rPh>
    <rPh sb="5" eb="6">
      <t>ネン</t>
    </rPh>
    <rPh sb="6" eb="7">
      <t>アイダ</t>
    </rPh>
    <rPh sb="7" eb="9">
      <t>ケンシュウ</t>
    </rPh>
    <rPh sb="9" eb="10">
      <t>ケイ</t>
    </rPh>
    <rPh sb="10" eb="11">
      <t>ガ</t>
    </rPh>
    <phoneticPr fontId="2"/>
  </si>
  <si>
    <t>各月の初任者研修計画</t>
    <rPh sb="0" eb="2">
      <t>カクツキ</t>
    </rPh>
    <rPh sb="3" eb="6">
      <t>ショニンシャ</t>
    </rPh>
    <rPh sb="6" eb="8">
      <t>ケンシュウ</t>
    </rPh>
    <rPh sb="8" eb="10">
      <t>ケイカク</t>
    </rPh>
    <phoneticPr fontId="2"/>
  </si>
  <si>
    <t>各月の初任者研修計画</t>
    <rPh sb="0" eb="2">
      <t>カクツキ</t>
    </rPh>
    <rPh sb="3" eb="6">
      <t>ショニンシャ</t>
    </rPh>
    <rPh sb="6" eb="8">
      <t>シドウ</t>
    </rPh>
    <rPh sb="8" eb="10">
      <t/>
    </rPh>
    <phoneticPr fontId="2"/>
  </si>
  <si>
    <t>○学級事務の進め方①
○各種通信、学級通信について①
○家庭訪問の在り方、保護者との面談の進め方①</t>
    <rPh sb="14" eb="16">
      <t>ツウシン</t>
    </rPh>
    <phoneticPr fontId="2"/>
  </si>
  <si>
    <t>○年度当初の学級事務の進め方
○各種通信、学級通信の書き方
○家庭訪問の際の留意事項、保護者との面談の具体的方法</t>
    <rPh sb="18" eb="20">
      <t>ツウシン</t>
    </rPh>
    <phoneticPr fontId="2"/>
  </si>
  <si>
    <t>◎評価問題作成と評価の仕方①
◎授業の参観と実施（１）①
◎教科指導の基礎技術①</t>
    <phoneticPr fontId="2"/>
  </si>
  <si>
    <t>◎特別活動の意義と内容①
○諸表簿の記入と管理①
◎学級活動の進め方①</t>
    <rPh sb="1" eb="3">
      <t>トクベツ</t>
    </rPh>
    <rPh sb="3" eb="5">
      <t>カツドウ</t>
    </rPh>
    <rPh sb="6" eb="8">
      <t>イギ</t>
    </rPh>
    <rPh sb="9" eb="11">
      <t>ナイヨウ</t>
    </rPh>
    <rPh sb="14" eb="15">
      <t>ショ</t>
    </rPh>
    <rPh sb="15" eb="16">
      <t>ヒョウ</t>
    </rPh>
    <rPh sb="16" eb="17">
      <t>ボ</t>
    </rPh>
    <rPh sb="18" eb="20">
      <t>キニュウ</t>
    </rPh>
    <rPh sb="21" eb="23">
      <t>カンリ</t>
    </rPh>
    <rPh sb="26" eb="28">
      <t>ガッキュウ</t>
    </rPh>
    <rPh sb="28" eb="30">
      <t>カツドウ</t>
    </rPh>
    <rPh sb="31" eb="32">
      <t>スス</t>
    </rPh>
    <rPh sb="33" eb="34">
      <t>カタ</t>
    </rPh>
    <phoneticPr fontId="2"/>
  </si>
  <si>
    <t>○通知表の作成と役割、内容と形式、評価・評定</t>
    <rPh sb="5" eb="7">
      <t>サクセイ</t>
    </rPh>
    <phoneticPr fontId="2"/>
  </si>
  <si>
    <t>◎道徳科の授業参観と実施（２）①
◎道徳科の教材研究②</t>
    <rPh sb="3" eb="4">
      <t>カ</t>
    </rPh>
    <rPh sb="20" eb="21">
      <t>カ</t>
    </rPh>
    <phoneticPr fontId="2"/>
  </si>
  <si>
    <t>◎道徳科の授業参観と学習構想案の作成
◎道徳科の題材分析と具体的指導方法</t>
    <rPh sb="3" eb="4">
      <t>カ</t>
    </rPh>
    <rPh sb="10" eb="12">
      <t>ガクシュウ</t>
    </rPh>
    <rPh sb="12" eb="14">
      <t>コウソウ</t>
    </rPh>
    <rPh sb="22" eb="23">
      <t>カ</t>
    </rPh>
    <phoneticPr fontId="2"/>
  </si>
  <si>
    <t>○伝統や文化、国際理解に関する教育のねらいと留意点
◎外国語活動の進め方、目標と内容について</t>
    <rPh sb="33" eb="34">
      <t>スス</t>
    </rPh>
    <rPh sb="35" eb="36">
      <t>カタ</t>
    </rPh>
    <phoneticPr fontId="2"/>
  </si>
  <si>
    <t>○年度末学級事務処理の仕方（１）</t>
    <rPh sb="1" eb="4">
      <t>ネンドマツ</t>
    </rPh>
    <rPh sb="4" eb="6">
      <t>ガッキュウ</t>
    </rPh>
    <rPh sb="6" eb="8">
      <t>ジム</t>
    </rPh>
    <rPh sb="8" eb="10">
      <t>ショリ</t>
    </rPh>
    <rPh sb="11" eb="13">
      <t>シカタ</t>
    </rPh>
    <phoneticPr fontId="2"/>
  </si>
  <si>
    <t>○学級経営の評価と反省（１）①
○学級経営の評価と反省（２）①
○年度末学級事務処理の仕方（１）①</t>
    <rPh sb="33" eb="36">
      <t>ネンドマツ</t>
    </rPh>
    <phoneticPr fontId="2"/>
  </si>
  <si>
    <t>○学級経営案についての分析と評価
○評価の視点、児童の実態の分析
○年度末学級事務処理の方法と実際</t>
    <rPh sb="34" eb="36">
      <t>ネンド</t>
    </rPh>
    <phoneticPr fontId="2"/>
  </si>
  <si>
    <t>○年度末学級事務処理の仕方（２）①
○次年度へ向けて②</t>
    <rPh sb="1" eb="4">
      <t>ネンドマツ</t>
    </rPh>
    <rPh sb="4" eb="6">
      <t>ガッキュウ</t>
    </rPh>
    <rPh sb="11" eb="13">
      <t>シカタ</t>
    </rPh>
    <phoneticPr fontId="2"/>
  </si>
  <si>
    <t>実　施
機関別
合　計</t>
    <rPh sb="0" eb="1">
      <t>ジツ</t>
    </rPh>
    <rPh sb="2" eb="3">
      <t>セ</t>
    </rPh>
    <rPh sb="4" eb="6">
      <t>キカン</t>
    </rPh>
    <rPh sb="6" eb="7">
      <t>ベツ</t>
    </rPh>
    <rPh sb="8" eb="9">
      <t>ゴウ</t>
    </rPh>
    <rPh sb="10" eb="11">
      <t>ケイ</t>
    </rPh>
    <phoneticPr fontId="2"/>
  </si>
  <si>
    <t>○○市立○○学校</t>
    <rPh sb="2" eb="3">
      <t>シ</t>
    </rPh>
    <rPh sb="6" eb="8">
      <t>ガッコウ</t>
    </rPh>
    <phoneticPr fontId="2"/>
  </si>
  <si>
    <t>（セ）:教育センターでの研修　（事）：教育事務所での研修　（市）:市教委での研修　（校）:校内での研修</t>
    <rPh sb="4" eb="6">
      <t>キョウイク</t>
    </rPh>
    <rPh sb="12" eb="14">
      <t>ケンシュウ</t>
    </rPh>
    <rPh sb="16" eb="17">
      <t>ジ</t>
    </rPh>
    <rPh sb="19" eb="21">
      <t>キョウイク</t>
    </rPh>
    <rPh sb="21" eb="24">
      <t>ジムショ</t>
    </rPh>
    <rPh sb="26" eb="28">
      <t>ケンシュウ</t>
    </rPh>
    <rPh sb="30" eb="31">
      <t>シ</t>
    </rPh>
    <rPh sb="33" eb="34">
      <t>シ</t>
    </rPh>
    <rPh sb="34" eb="36">
      <t>キョウイ</t>
    </rPh>
    <rPh sb="38" eb="40">
      <t>ケンシュウ</t>
    </rPh>
    <rPh sb="42" eb="43">
      <t>コウ</t>
    </rPh>
    <rPh sb="45" eb="47">
      <t>コウナイ</t>
    </rPh>
    <rPh sb="49" eb="51">
      <t>ケンシュウ</t>
    </rPh>
    <phoneticPr fontId="2"/>
  </si>
  <si>
    <t>◎算数科の授業参観と学習構想案の作成
◎算数科の教材研究と具体的指導方法</t>
    <rPh sb="1" eb="3">
      <t>サンスウ</t>
    </rPh>
    <rPh sb="3" eb="4">
      <t>カ</t>
    </rPh>
    <rPh sb="5" eb="7">
      <t>ジュギョウ</t>
    </rPh>
    <rPh sb="7" eb="9">
      <t>サンカン</t>
    </rPh>
    <rPh sb="10" eb="12">
      <t>ガクシュウ</t>
    </rPh>
    <rPh sb="12" eb="14">
      <t>コウソウ</t>
    </rPh>
    <rPh sb="14" eb="15">
      <t>アン</t>
    </rPh>
    <rPh sb="16" eb="18">
      <t>サクセイ</t>
    </rPh>
    <rPh sb="20" eb="22">
      <t>サンスウ</t>
    </rPh>
    <rPh sb="22" eb="23">
      <t>カ</t>
    </rPh>
    <rPh sb="24" eb="26">
      <t>キョウザイ</t>
    </rPh>
    <rPh sb="26" eb="28">
      <t>ケンキュウ</t>
    </rPh>
    <rPh sb="29" eb="32">
      <t>グタイテキ</t>
    </rPh>
    <rPh sb="32" eb="34">
      <t>シドウ</t>
    </rPh>
    <rPh sb="34" eb="36">
      <t>ホウホウ</t>
    </rPh>
    <phoneticPr fontId="2"/>
  </si>
  <si>
    <t>◎児童会活動・クラブ活動の進め方①</t>
    <phoneticPr fontId="2"/>
  </si>
  <si>
    <t>（事）第２回研修</t>
    <phoneticPr fontId="2"/>
  </si>
  <si>
    <t>（セ）第８回研修(特別支援教育研修Ⅱ)９月～１１月のうち指定された２日間</t>
    <rPh sb="20" eb="21">
      <t>ガツ</t>
    </rPh>
    <rPh sb="24" eb="25">
      <t>ガツ</t>
    </rPh>
    <rPh sb="28" eb="30">
      <t>シテイ</t>
    </rPh>
    <rPh sb="34" eb="36">
      <t>ニチカン</t>
    </rPh>
    <phoneticPr fontId="2"/>
  </si>
  <si>
    <t>（事）第３回研修</t>
    <phoneticPr fontId="2"/>
  </si>
  <si>
    <t>春分の日</t>
    <phoneticPr fontId="2"/>
  </si>
  <si>
    <t>春分の日</t>
    <phoneticPr fontId="2"/>
  </si>
  <si>
    <t>敬老の日</t>
    <rPh sb="0" eb="2">
      <t>ケイロウ</t>
    </rPh>
    <rPh sb="3" eb="4">
      <t>ヒ</t>
    </rPh>
    <phoneticPr fontId="2"/>
  </si>
  <si>
    <t>／</t>
  </si>
  <si>
    <t>★３</t>
  </si>
  <si>
    <t>★○○③</t>
    <phoneticPr fontId="2"/>
  </si>
  <si>
    <t>金</t>
    <rPh sb="0" eb="1">
      <t>キン</t>
    </rPh>
    <phoneticPr fontId="16"/>
  </si>
  <si>
    <t>月</t>
    <rPh sb="0" eb="1">
      <t>ゲツ</t>
    </rPh>
    <phoneticPr fontId="16"/>
  </si>
  <si>
    <t>●１</t>
  </si>
  <si>
    <t>※１</t>
  </si>
  <si>
    <t>（セ）特別支援教育研修Ⅱ第８回研修（９月～１１月の指定された２日）</t>
  </si>
  <si>
    <t>月</t>
    <rPh sb="0" eb="1">
      <t>ゲツ</t>
    </rPh>
    <phoneticPr fontId="16"/>
  </si>
  <si>
    <t>８　初任者研修報告について</t>
    <rPh sb="2" eb="5">
      <t>ショニンシャ</t>
    </rPh>
    <rPh sb="5" eb="7">
      <t>ケンシュウ</t>
    </rPh>
    <rPh sb="7" eb="9">
      <t>ホウコク</t>
    </rPh>
    <phoneticPr fontId="2"/>
  </si>
  <si>
    <t>９　その他</t>
    <rPh sb="4" eb="5">
      <t>タ</t>
    </rPh>
    <phoneticPr fontId="2"/>
  </si>
  <si>
    <t>校内における研修のための年間指導計画</t>
    <rPh sb="0" eb="2">
      <t>コウナイ</t>
    </rPh>
    <rPh sb="6" eb="8">
      <t>ケンシュウ</t>
    </rPh>
    <rPh sb="12" eb="14">
      <t>ネンカン</t>
    </rPh>
    <rPh sb="14" eb="16">
      <t>シドウ</t>
    </rPh>
    <rPh sb="16" eb="18">
      <t>ケイカク</t>
    </rPh>
    <phoneticPr fontId="2"/>
  </si>
  <si>
    <t>　(3)　校内指導教員及び拠点校指導教員を中心に、全職員が協力して指導に当たる。　</t>
    <phoneticPr fontId="2"/>
  </si>
  <si>
    <t xml:space="preserve">  (4)　学期ごとに、研修内容・研修の進め方について反省し、改善する。</t>
    <phoneticPr fontId="2"/>
  </si>
  <si>
    <t>　(5)　研修日数及び時間を確保する。</t>
    <phoneticPr fontId="2"/>
  </si>
  <si>
    <t>　(1)　熊本県教育委員会が示す「初任者研修実施要領」に従って、授業研修・一般研修を実施する。</t>
    <phoneticPr fontId="2"/>
  </si>
  <si>
    <t xml:space="preserve">　(2)　本校で「年間研修計画」を作成し、計画的に研修を推進する。 </t>
    <phoneticPr fontId="2"/>
  </si>
  <si>
    <t>　　　　（含：日常の指導）</t>
    <phoneticPr fontId="2"/>
  </si>
  <si>
    <t>　(4)　拠点校指導教員が直接指導する時間は、週３時間以上を原則とする。</t>
    <phoneticPr fontId="2"/>
  </si>
  <si>
    <t>　　点検指導、口頭指導、相談指導等のいずれか、またはいくつかの組合せにより行う。</t>
    <phoneticPr fontId="2"/>
  </si>
  <si>
    <t>　(1)　指導教員等の指導及び助言は、授業参観指導、示範指導、研究授業指導、実技指導、観察指導、作業</t>
    <phoneticPr fontId="2"/>
  </si>
  <si>
    <t>　(3)　拠点校指導教員は、初任者の学習構想案作成の事前指導、授業実施後の指導、生徒指導・学級経営</t>
    <phoneticPr fontId="2"/>
  </si>
  <si>
    <t>　　導等、初任者の指導及び助言に必要なすべての業務を行う。</t>
    <phoneticPr fontId="2"/>
  </si>
  <si>
    <t>　　全般に関する事前事後指導、学級事務に関する事前事後指導、報告書や提出物の作成等の事前事後指</t>
    <phoneticPr fontId="2"/>
  </si>
  <si>
    <t>　　教育において当面する課題を設定し、指導を受けながら自主的に課題の解決を図るもの）を適時行う。</t>
    <phoneticPr fontId="2"/>
  </si>
  <si>
    <t>　(5)　年間研修計画においては、校内における研修または校外研修の一環として、課題研究（初任者が学校</t>
    <phoneticPr fontId="2"/>
  </si>
  <si>
    <t>　(6)　授業研修では、教科、道徳科、総合的な学習の時間及び特別活動等の授業に関して、指導教員等が</t>
    <phoneticPr fontId="2"/>
  </si>
  <si>
    <t>　　６０時間程度の実践的な指導・助言を行う。</t>
    <phoneticPr fontId="2"/>
  </si>
  <si>
    <t>　　指導教員等が６０時間程度の実践的、実務的な指導・助言を行う。</t>
    <phoneticPr fontId="2"/>
  </si>
  <si>
    <t>　(7)　一般研修では、基礎的素養、学級経営、生徒指導、教諭としての職務遂行に必要な事項等について、</t>
    <phoneticPr fontId="2"/>
  </si>
  <si>
    <t xml:space="preserve">　(1)　原則として、毎週水曜日の第２校時から第４校時及び金曜日の第６校時を校内における研修日とする。
</t>
    <rPh sb="13" eb="14">
      <t>ミズ</t>
    </rPh>
    <rPh sb="23" eb="24">
      <t>ダイ</t>
    </rPh>
    <rPh sb="29" eb="30">
      <t>キン</t>
    </rPh>
    <phoneticPr fontId="2"/>
  </si>
  <si>
    <t>　(2)　校内での研修の内容は、校内指導教員及び拠点校指導教員が連携をとりながら、授業研修と一般研修</t>
    <phoneticPr fontId="2"/>
  </si>
  <si>
    <t xml:space="preserve"> 　　を効果的に組み合わせながら進めるものとする。</t>
    <phoneticPr fontId="2"/>
  </si>
  <si>
    <t>　(1)　熊本県教育委員会（球磨教育事務所）が行う「初任者研修」終了後は、別紙様式による研修報告書を、１</t>
    <phoneticPr fontId="2"/>
  </si>
  <si>
    <t>　　週間以内に１部提出する。（校内においては、３日以内に指導担当まで提出する。）</t>
    <phoneticPr fontId="2"/>
  </si>
  <si>
    <t>　(2)　○○市教育委員会が行う「初任者研修」終了後は、別紙様式による研修報告書を１週間以内に１部提出</t>
    <phoneticPr fontId="2"/>
  </si>
  <si>
    <t>　　する。（校内においては、３日以内に指導担当まで提出する。）</t>
    <phoneticPr fontId="2"/>
  </si>
  <si>
    <t>　(3)　校内における「初任者研修」の指導者は、実施前及び実施後速やかに指導記録を校長（教頭）に提出し、</t>
    <phoneticPr fontId="2"/>
  </si>
  <si>
    <t>　　点検を受ける。また、初任者は実施後１週間以内に研修記録を指導担当に提出して指導・助言を受けた後、</t>
    <phoneticPr fontId="2"/>
  </si>
  <si>
    <t>　　校長（教頭）の点検を受ける。</t>
    <phoneticPr fontId="2"/>
  </si>
  <si>
    <t>　(4)　研修の計画及び実施に当たっては、保護者や地域社会への理解や協力が得られるように配慮する。</t>
    <phoneticPr fontId="2"/>
  </si>
  <si>
    <t>　(2)　初任者研修を円滑に実施し、所期の成果をあげるために、初任者を「全職員で育てる」ことについての共通</t>
    <phoneticPr fontId="2"/>
  </si>
  <si>
    <t>　　 理解のもと、全職員で指導に当たる。</t>
    <phoneticPr fontId="2"/>
  </si>
  <si>
    <r>
      <t>　　初任者研修は、新任教員に対して、教育公務員特例法第２３条の規定に基づき、現職研修の一環として
  １</t>
    </r>
    <r>
      <rPr>
        <sz val="12"/>
        <rFont val="ＭＳ Ｐゴシック"/>
        <family val="3"/>
        <charset val="128"/>
      </rPr>
      <t>年間の研修を実施することにより、実践的指導力と使命感を養うとともに、幅広い知見を得させることを目
 的とする。</t>
    </r>
    <phoneticPr fontId="2"/>
  </si>
  <si>
    <t>[祝日]振替休日</t>
    <rPh sb="1" eb="3">
      <t>シュクジツ</t>
    </rPh>
    <rPh sb="4" eb="6">
      <t>フリカエ</t>
    </rPh>
    <rPh sb="6" eb="8">
      <t>キュウジツ</t>
    </rPh>
    <phoneticPr fontId="2"/>
  </si>
  <si>
    <t>振替休日</t>
    <rPh sb="0" eb="2">
      <t>フリカエ</t>
    </rPh>
    <rPh sb="2" eb="4">
      <t>キュウジツ</t>
    </rPh>
    <phoneticPr fontId="2"/>
  </si>
  <si>
    <t>[祝日]敬老の日</t>
    <rPh sb="1" eb="3">
      <t>シュクジツ</t>
    </rPh>
    <rPh sb="4" eb="6">
      <t>ケイロウ</t>
    </rPh>
    <rPh sb="7" eb="8">
      <t>ヒ</t>
    </rPh>
    <phoneticPr fontId="2"/>
  </si>
  <si>
    <t>敬老の日</t>
    <rPh sb="0" eb="2">
      <t>ケイロウ</t>
    </rPh>
    <rPh sb="3" eb="4">
      <t>ヒ</t>
    </rPh>
    <phoneticPr fontId="2"/>
  </si>
  <si>
    <t>[祝日]秋分の日</t>
    <rPh sb="1" eb="3">
      <t>シュクジツ</t>
    </rPh>
    <rPh sb="4" eb="6">
      <t>シュウブン</t>
    </rPh>
    <rPh sb="7" eb="8">
      <t>ヒ</t>
    </rPh>
    <phoneticPr fontId="2"/>
  </si>
  <si>
    <t>秋分の日</t>
    <rPh sb="0" eb="2">
      <t>シュウブン</t>
    </rPh>
    <rPh sb="3" eb="4">
      <t>ヒ</t>
    </rPh>
    <phoneticPr fontId="2"/>
  </si>
  <si>
    <t>（セ）第１回研修【オンライン研修】（1～8日まで）</t>
  </si>
  <si>
    <t>（セ）第１回研修【オンライン研修】（1～8日まで）</t>
    <phoneticPr fontId="2"/>
  </si>
  <si>
    <t>振替休日</t>
    <rPh sb="0" eb="4">
      <t>フリカエキュウジツ</t>
    </rPh>
    <phoneticPr fontId="2"/>
  </si>
  <si>
    <t>（事）第１回研修</t>
    <phoneticPr fontId="2"/>
  </si>
  <si>
    <t>（セ）中・義第２回研修</t>
  </si>
  <si>
    <t>（セ）中・義第２回研修</t>
    <rPh sb="5" eb="6">
      <t>ギ</t>
    </rPh>
    <phoneticPr fontId="2"/>
  </si>
  <si>
    <t>（セ）小・義第２回研修</t>
  </si>
  <si>
    <t>（セ）小・義第２回研修</t>
    <rPh sb="5" eb="6">
      <t>ギ</t>
    </rPh>
    <phoneticPr fontId="2"/>
  </si>
  <si>
    <t>（セ）中・義第３回研修【オンライン研修】</t>
  </si>
  <si>
    <t>（セ）中・義第３回研修【オンライン研修】</t>
    <rPh sb="5" eb="6">
      <t>ギ</t>
    </rPh>
    <phoneticPr fontId="2"/>
  </si>
  <si>
    <t>（セ）小・義第３回研修【オンライン研修】</t>
  </si>
  <si>
    <t>（セ）小・義第３回研修【オンライン研修】</t>
    <rPh sb="5" eb="6">
      <t>ギ</t>
    </rPh>
    <phoneticPr fontId="2"/>
  </si>
  <si>
    <t>（セ）中・義第４回研修</t>
  </si>
  <si>
    <t>（セ）中・義第４回研修</t>
    <rPh sb="5" eb="6">
      <t>ギ</t>
    </rPh>
    <phoneticPr fontId="2"/>
  </si>
  <si>
    <t>（セ）小・義第４回研修</t>
  </si>
  <si>
    <t>（セ）小・義第４回研修</t>
    <rPh sb="5" eb="6">
      <t>ギ</t>
    </rPh>
    <phoneticPr fontId="2"/>
  </si>
  <si>
    <t>海の日</t>
    <phoneticPr fontId="2"/>
  </si>
  <si>
    <t>（セ）中・義第５回研修</t>
  </si>
  <si>
    <t>（セ）中・義第５回研修</t>
    <rPh sb="5" eb="6">
      <t>ギ</t>
    </rPh>
    <phoneticPr fontId="2"/>
  </si>
  <si>
    <t>（セ）小・義第５回研修</t>
  </si>
  <si>
    <t>（セ）小・義第５回研修</t>
    <rPh sb="5" eb="6">
      <t>ギ</t>
    </rPh>
    <phoneticPr fontId="2"/>
  </si>
  <si>
    <t>（セ）小・義第６回研修</t>
    <rPh sb="3" eb="4">
      <t>ショウ</t>
    </rPh>
    <rPh sb="5" eb="6">
      <t>ギ</t>
    </rPh>
    <phoneticPr fontId="2"/>
  </si>
  <si>
    <t>（セ）中・義第６回研修</t>
    <rPh sb="5" eb="6">
      <t>ギ</t>
    </rPh>
    <phoneticPr fontId="2"/>
  </si>
  <si>
    <t>（セ）小・中・義第７回研修</t>
  </si>
  <si>
    <t>（セ）小・中・義第７回研修</t>
    <rPh sb="3" eb="4">
      <t>ショウ</t>
    </rPh>
    <rPh sb="7" eb="8">
      <t>ギ</t>
    </rPh>
    <phoneticPr fontId="2"/>
  </si>
  <si>
    <t>（セ）特別支援教育研修Ⅱ第８回研修（９月～１１月の指定された２日）</t>
    <phoneticPr fontId="2"/>
  </si>
  <si>
    <t>振替休日</t>
    <rPh sb="0" eb="4">
      <t>フリカエキュウジツ</t>
    </rPh>
    <phoneticPr fontId="2"/>
  </si>
  <si>
    <t>（セ）小・義第９回研修</t>
  </si>
  <si>
    <t>（セ）小・義第９回研修</t>
    <rPh sb="3" eb="4">
      <t>ショウ</t>
    </rPh>
    <rPh sb="5" eb="6">
      <t>ギ</t>
    </rPh>
    <rPh sb="6" eb="7">
      <t>ダイ</t>
    </rPh>
    <rPh sb="8" eb="9">
      <t>カイ</t>
    </rPh>
    <rPh sb="9" eb="11">
      <t>ケンシュウ</t>
    </rPh>
    <phoneticPr fontId="2"/>
  </si>
  <si>
    <t>（セ）中・義第９回研修</t>
  </si>
  <si>
    <t>（セ）中・義第９回研修</t>
    <rPh sb="3" eb="4">
      <t>ナカ</t>
    </rPh>
    <rPh sb="5" eb="6">
      <t>ギ</t>
    </rPh>
    <phoneticPr fontId="2"/>
  </si>
  <si>
    <t>[祝日]振替休日</t>
    <rPh sb="1" eb="3">
      <t>シュクジツ</t>
    </rPh>
    <rPh sb="4" eb="8">
      <t>フリカエキュウジツ</t>
    </rPh>
    <phoneticPr fontId="2"/>
  </si>
  <si>
    <t>★３</t>
    <phoneticPr fontId="2"/>
  </si>
  <si>
    <t>●１</t>
    <phoneticPr fontId="2"/>
  </si>
  <si>
    <t>※１</t>
    <phoneticPr fontId="2"/>
  </si>
  <si>
    <t>★３</t>
    <phoneticPr fontId="2"/>
  </si>
  <si>
    <t>★３</t>
    <phoneticPr fontId="2"/>
  </si>
  <si>
    <t>成人の日</t>
  </si>
  <si>
    <t>※　中・義研修を計上</t>
    <rPh sb="2" eb="3">
      <t>チュウ</t>
    </rPh>
    <rPh sb="4" eb="5">
      <t>ギ</t>
    </rPh>
    <rPh sb="5" eb="7">
      <t>ケンシュウ</t>
    </rPh>
    <rPh sb="8" eb="10">
      <t>ケイジョウ</t>
    </rPh>
    <phoneticPr fontId="2"/>
  </si>
  <si>
    <t>木</t>
    <rPh sb="0" eb="1">
      <t>モク</t>
    </rPh>
    <phoneticPr fontId="16"/>
  </si>
  <si>
    <t>水</t>
    <rPh sb="0" eb="1">
      <t>スイ</t>
    </rPh>
    <phoneticPr fontId="16"/>
  </si>
  <si>
    <t>金</t>
    <rPh sb="0" eb="1">
      <t>キン</t>
    </rPh>
    <phoneticPr fontId="31"/>
  </si>
  <si>
    <t>金</t>
    <rPh sb="0" eb="1">
      <t>キン</t>
    </rPh>
    <phoneticPr fontId="16"/>
  </si>
  <si>
    <t>拠点校指導教員　○○　○○</t>
    <rPh sb="0" eb="2">
      <t>キョテン</t>
    </rPh>
    <rPh sb="2" eb="3">
      <t>コウ</t>
    </rPh>
    <rPh sb="3" eb="5">
      <t>シドウ</t>
    </rPh>
    <rPh sb="5" eb="7">
      <t>キョウイン</t>
    </rPh>
    <phoneticPr fontId="2"/>
  </si>
  <si>
    <t>校内指導教員　○○　○○</t>
    <rPh sb="0" eb="2">
      <t>コウナイ</t>
    </rPh>
    <rPh sb="2" eb="4">
      <t>シドウ</t>
    </rPh>
    <rPh sb="4" eb="6">
      <t>キョウイン</t>
    </rPh>
    <phoneticPr fontId="2"/>
  </si>
  <si>
    <t>（セ）小・義第６回研修</t>
    <phoneticPr fontId="2"/>
  </si>
  <si>
    <t>（セ）中・義第６回研修</t>
    <phoneticPr fontId="2"/>
  </si>
  <si>
    <t>（セ）第１回研修【オンライン研修】（1～8日まで）</t>
    <phoneticPr fontId="2"/>
  </si>
  <si>
    <t>秋分の日</t>
    <phoneticPr fontId="2"/>
  </si>
  <si>
    <t>振替休日</t>
    <rPh sb="0" eb="2">
      <t>フリカエ</t>
    </rPh>
    <rPh sb="2" eb="4">
      <t>キュウジツ</t>
    </rPh>
    <phoneticPr fontId="2"/>
  </si>
  <si>
    <t>（セ）中・義第６回研修</t>
    <phoneticPr fontId="2"/>
  </si>
  <si>
    <t>（セ）小・義第６回研修</t>
    <phoneticPr fontId="2"/>
  </si>
  <si>
    <t>［祝日］振替休日</t>
    <rPh sb="4" eb="8">
      <t>フリカエキュウジツ</t>
    </rPh>
    <phoneticPr fontId="2"/>
  </si>
  <si>
    <t>　(2)　校内指導教員は、拠点校指導教員と連携し、初任者に対する直接指導及び実質的な指導の充実を図る。</t>
    <rPh sb="36" eb="37">
      <t>オヨ</t>
    </rPh>
    <phoneticPr fontId="2"/>
  </si>
  <si>
    <t>※　初任者の研修時間の補充について
　　・拠点校指導教員・校内指導教員が指導する時間は、校内の職員が担当する。
　　・校外での研修時間の補充は、会計年度任用職員が担当する。</t>
    <rPh sb="72" eb="74">
      <t>カイケイ</t>
    </rPh>
    <rPh sb="74" eb="76">
      <t>ネンド</t>
    </rPh>
    <rPh sb="76" eb="78">
      <t>ニンヨウ</t>
    </rPh>
    <phoneticPr fontId="2"/>
  </si>
  <si>
    <t>　(1)　初任者の研修時間の確保を考慮し、授業時間等の負担軽減を図る。</t>
    <phoneticPr fontId="2"/>
  </si>
  <si>
    <t>　　 つ、校内指導教員の職務を補充して、初任者の指導及び助言に当たるものとする。</t>
    <phoneticPr fontId="2"/>
  </si>
  <si>
    <t>　(3)　校内指導教員以外の教員は、校長及び教頭の指導の下、年間研修計画に従い、校内指導教員と連携しつ</t>
    <rPh sb="28" eb="29">
      <t>モト</t>
    </rPh>
    <phoneticPr fontId="2"/>
  </si>
  <si>
    <t>例：拠点校指導教員　熊本　花子</t>
    <rPh sb="2" eb="9">
      <t>キョテンコウシドウキョウイン</t>
    </rPh>
    <rPh sb="10" eb="12">
      <t>クマモト</t>
    </rPh>
    <rPh sb="13" eb="15">
      <t>ハナコ</t>
    </rPh>
    <phoneticPr fontId="2"/>
  </si>
  <si>
    <t>例：校内指導教員　市房　三郎　</t>
    <rPh sb="2" eb="4">
      <t>コウナイ</t>
    </rPh>
    <rPh sb="4" eb="6">
      <t>シドウ</t>
    </rPh>
    <rPh sb="6" eb="8">
      <t>キョウイン</t>
    </rPh>
    <rPh sb="9" eb="11">
      <t>イチフサ</t>
    </rPh>
    <rPh sb="12" eb="14">
      <t>サブロウ</t>
    </rPh>
    <phoneticPr fontId="2"/>
  </si>
  <si>
    <t>※　教務主任が校内指導教員を
　兼ねている場合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</si>
</sst>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#"/>
    <numFmt numFmtId="177" formatCode="aaa"/>
    <numFmt numFmtId="178" formatCode="#,##0_ "/>
    <numFmt numFmtId="179" formatCode="#;\-#;&quot;&quot;;@"/>
    <numFmt numFmtId="180" formatCode="m"/>
    <numFmt numFmtId="181" formatCode="d"/>
    <numFmt numFmtId="182" formatCode="#,##0&quot;日&quot;"/>
    <numFmt numFmtId="183" formatCode="#,##0&quot;時間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P教科書体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color rgb="FF0000FF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color rgb="FF00B050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" fillId="0" borderId="0"/>
    <xf numFmtId="0" fontId="5" fillId="0" borderId="0" applyFill="0"/>
    <xf numFmtId="0" fontId="5" fillId="0" borderId="0" applyFill="0"/>
  </cellStyleXfs>
  <cellXfs count="539">
    <xf numFmtId="0" fontId="0" fillId="0" borderId="0" xfId="0">
      <alignment vertical="center"/>
    </xf>
    <xf numFmtId="0" fontId="1" fillId="0" borderId="0" xfId="2"/>
    <xf numFmtId="14" fontId="1" fillId="2" borderId="0" xfId="2" applyNumberFormat="1" applyFill="1"/>
    <xf numFmtId="0" fontId="1" fillId="0" borderId="0" xfId="2" applyNumberFormat="1"/>
    <xf numFmtId="14" fontId="1" fillId="0" borderId="0" xfId="2" applyNumberFormat="1" applyFill="1"/>
    <xf numFmtId="49" fontId="1" fillId="0" borderId="0" xfId="2" applyNumberFormat="1"/>
    <xf numFmtId="0" fontId="1" fillId="0" borderId="0" xfId="2" applyFont="1"/>
    <xf numFmtId="0" fontId="5" fillId="0" borderId="0" xfId="3"/>
    <xf numFmtId="0" fontId="7" fillId="0" borderId="0" xfId="4" applyFont="1" applyBorder="1"/>
    <xf numFmtId="0" fontId="5" fillId="0" borderId="0" xfId="4" applyFont="1"/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9" fillId="4" borderId="1" xfId="0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9" fillId="3" borderId="1" xfId="0" applyFont="1" applyFill="1" applyBorder="1" applyAlignment="1">
      <alignment vertical="center" shrinkToFit="1"/>
    </xf>
    <xf numFmtId="0" fontId="9" fillId="3" borderId="10" xfId="0" applyFont="1" applyFill="1" applyBorder="1" applyAlignment="1">
      <alignment vertical="center" shrinkToFit="1"/>
    </xf>
    <xf numFmtId="0" fontId="9" fillId="4" borderId="11" xfId="0" applyFont="1" applyFill="1" applyBorder="1" applyAlignment="1" applyProtection="1">
      <alignment vertical="center" shrinkToFit="1"/>
      <protection locked="0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10" fillId="0" borderId="7" xfId="0" applyFont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Protection="1">
      <alignment vertical="center"/>
      <protection locked="0"/>
    </xf>
    <xf numFmtId="0" fontId="2" fillId="7" borderId="20" xfId="0" applyFont="1" applyFill="1" applyBorder="1" applyAlignment="1" applyProtection="1">
      <alignment vertical="center" wrapText="1" shrinkToFit="1"/>
      <protection locked="0"/>
    </xf>
    <xf numFmtId="177" fontId="3" fillId="7" borderId="1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177" fontId="2" fillId="11" borderId="1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7" fillId="0" borderId="35" xfId="0" applyFont="1" applyBorder="1" applyAlignment="1" applyProtection="1">
      <alignment horizontal="center" vertical="center" shrinkToFit="1"/>
    </xf>
    <xf numFmtId="0" fontId="27" fillId="0" borderId="11" xfId="0" applyFont="1" applyBorder="1" applyAlignment="1" applyProtection="1">
      <alignment horizontal="center" vertical="center" shrinkToFit="1"/>
    </xf>
    <xf numFmtId="0" fontId="27" fillId="0" borderId="36" xfId="0" applyFont="1" applyBorder="1" applyAlignment="1" applyProtection="1">
      <alignment horizontal="center" vertical="center" shrinkToFit="1"/>
    </xf>
    <xf numFmtId="176" fontId="27" fillId="0" borderId="21" xfId="0" applyNumberFormat="1" applyFont="1" applyFill="1" applyBorder="1" applyAlignment="1" applyProtection="1">
      <alignment vertical="center" wrapText="1" shrinkToFit="1"/>
      <protection locked="0"/>
    </xf>
    <xf numFmtId="178" fontId="27" fillId="8" borderId="38" xfId="0" applyNumberFormat="1" applyFont="1" applyFill="1" applyBorder="1" applyAlignment="1" applyProtection="1">
      <alignment vertical="center" wrapText="1" shrinkToFit="1"/>
    </xf>
    <xf numFmtId="177" fontId="27" fillId="8" borderId="22" xfId="0" applyNumberFormat="1" applyFont="1" applyFill="1" applyBorder="1" applyAlignment="1" applyProtection="1">
      <alignment vertical="center" wrapText="1" shrinkToFit="1"/>
    </xf>
    <xf numFmtId="176" fontId="27" fillId="8" borderId="39" xfId="0" applyNumberFormat="1" applyFont="1" applyFill="1" applyBorder="1" applyAlignment="1" applyProtection="1">
      <alignment vertical="center" wrapText="1" shrinkToFit="1"/>
      <protection locked="0"/>
    </xf>
    <xf numFmtId="0" fontId="27" fillId="0" borderId="1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176" fontId="27" fillId="8" borderId="21" xfId="0" applyNumberFormat="1" applyFont="1" applyFill="1" applyBorder="1" applyAlignment="1" applyProtection="1">
      <alignment vertical="center" wrapText="1" shrinkToFit="1"/>
      <protection locked="0"/>
    </xf>
    <xf numFmtId="0" fontId="20" fillId="0" borderId="0" xfId="0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5" fillId="0" borderId="1" xfId="0" applyFont="1" applyBorder="1" applyAlignment="1">
      <alignment horizontal="center" vertical="center"/>
    </xf>
    <xf numFmtId="0" fontId="17" fillId="9" borderId="1" xfId="0" applyFont="1" applyFill="1" applyBorder="1" applyAlignment="1">
      <alignment vertical="center" shrinkToFit="1"/>
    </xf>
    <xf numFmtId="0" fontId="17" fillId="9" borderId="13" xfId="0" applyFont="1" applyFill="1" applyBorder="1" applyAlignment="1">
      <alignment vertical="center" shrinkToFit="1"/>
    </xf>
    <xf numFmtId="0" fontId="17" fillId="12" borderId="1" xfId="0" applyFont="1" applyFill="1" applyBorder="1" applyAlignment="1">
      <alignment vertical="center" shrinkToFit="1"/>
    </xf>
    <xf numFmtId="0" fontId="3" fillId="9" borderId="1" xfId="0" applyFont="1" applyFill="1" applyBorder="1" applyAlignment="1">
      <alignment vertical="center" shrinkToFit="1"/>
    </xf>
    <xf numFmtId="0" fontId="3" fillId="12" borderId="1" xfId="0" applyFont="1" applyFill="1" applyBorder="1" applyAlignment="1">
      <alignment vertical="center" shrinkToFit="1"/>
    </xf>
    <xf numFmtId="0" fontId="2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 shrinkToFit="1"/>
    </xf>
    <xf numFmtId="0" fontId="17" fillId="9" borderId="5" xfId="0" applyFont="1" applyFill="1" applyBorder="1" applyAlignment="1">
      <alignment horizontal="center" vertical="center" shrinkToFit="1"/>
    </xf>
    <xf numFmtId="0" fontId="17" fillId="12" borderId="5" xfId="0" applyFont="1" applyFill="1" applyBorder="1" applyAlignment="1">
      <alignment horizontal="center" vertical="center" shrinkToFit="1"/>
    </xf>
    <xf numFmtId="0" fontId="17" fillId="12" borderId="1" xfId="0" applyFont="1" applyFill="1" applyBorder="1" applyAlignment="1">
      <alignment horizontal="center" vertical="center" shrinkToFit="1"/>
    </xf>
    <xf numFmtId="0" fontId="17" fillId="9" borderId="1" xfId="0" applyFont="1" applyFill="1" applyBorder="1" applyAlignment="1">
      <alignment horizontal="center" vertical="center" shrinkToFit="1"/>
    </xf>
    <xf numFmtId="0" fontId="17" fillId="9" borderId="13" xfId="0" applyFont="1" applyFill="1" applyBorder="1" applyAlignment="1">
      <alignment horizontal="center" vertical="center" shrinkToFit="1"/>
    </xf>
    <xf numFmtId="0" fontId="17" fillId="12" borderId="17" xfId="0" applyFont="1" applyFill="1" applyBorder="1" applyAlignment="1">
      <alignment horizontal="center" vertical="center" shrinkToFit="1"/>
    </xf>
    <xf numFmtId="0" fontId="17" fillId="9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45" xfId="0" applyFont="1" applyBorder="1" applyAlignment="1">
      <alignment vertical="center" shrinkToFit="1"/>
    </xf>
    <xf numFmtId="0" fontId="2" fillId="8" borderId="11" xfId="0" applyFont="1" applyFill="1" applyBorder="1" applyAlignment="1" applyProtection="1">
      <alignment vertical="center" wrapText="1"/>
      <protection locked="0"/>
    </xf>
    <xf numFmtId="177" fontId="2" fillId="11" borderId="11" xfId="0" applyNumberFormat="1" applyFont="1" applyFill="1" applyBorder="1" applyAlignment="1" applyProtection="1">
      <alignment vertical="center" wrapText="1"/>
      <protection locked="0"/>
    </xf>
    <xf numFmtId="0" fontId="2" fillId="7" borderId="1" xfId="0" applyFont="1" applyFill="1" applyBorder="1" applyProtection="1">
      <alignment vertical="center"/>
      <protection locked="0"/>
    </xf>
    <xf numFmtId="176" fontId="27" fillId="6" borderId="21" xfId="0" applyNumberFormat="1" applyFont="1" applyFill="1" applyBorder="1" applyAlignment="1" applyProtection="1">
      <alignment vertical="center" wrapText="1" shrinkToFit="1"/>
      <protection locked="0"/>
    </xf>
    <xf numFmtId="49" fontId="0" fillId="0" borderId="0" xfId="2" applyNumberFormat="1" applyFont="1"/>
    <xf numFmtId="0" fontId="0" fillId="0" borderId="0" xfId="2" applyFont="1"/>
    <xf numFmtId="0" fontId="3" fillId="4" borderId="1" xfId="0" applyFont="1" applyFill="1" applyBorder="1" applyAlignment="1" applyProtection="1">
      <alignment horizontal="center"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 shrinkToFit="1"/>
    </xf>
    <xf numFmtId="0" fontId="30" fillId="0" borderId="1" xfId="0" applyFont="1" applyFill="1" applyBorder="1" applyAlignment="1" applyProtection="1">
      <alignment vertical="center" wrapText="1"/>
      <protection locked="0"/>
    </xf>
    <xf numFmtId="179" fontId="2" fillId="0" borderId="1" xfId="0" applyNumberFormat="1" applyFont="1" applyFill="1" applyBorder="1" applyProtection="1">
      <alignment vertical="center"/>
      <protection locked="0"/>
    </xf>
    <xf numFmtId="179" fontId="2" fillId="0" borderId="11" xfId="0" applyNumberFormat="1" applyFont="1" applyFill="1" applyBorder="1" applyProtection="1">
      <alignment vertical="center"/>
      <protection locked="0"/>
    </xf>
    <xf numFmtId="179" fontId="2" fillId="8" borderId="11" xfId="0" applyNumberFormat="1" applyFont="1" applyFill="1" applyBorder="1" applyProtection="1">
      <alignment vertical="center"/>
      <protection locked="0"/>
    </xf>
    <xf numFmtId="179" fontId="2" fillId="8" borderId="11" xfId="0" applyNumberFormat="1" applyFont="1" applyFill="1" applyBorder="1" applyAlignment="1" applyProtection="1">
      <alignment vertical="center" wrapText="1"/>
      <protection locked="0"/>
    </xf>
    <xf numFmtId="179" fontId="2" fillId="0" borderId="1" xfId="0" applyNumberFormat="1" applyFont="1" applyFill="1" applyBorder="1" applyAlignment="1" applyProtection="1">
      <alignment vertical="center" shrinkToFit="1"/>
      <protection locked="0"/>
    </xf>
    <xf numFmtId="179" fontId="2" fillId="0" borderId="11" xfId="0" applyNumberFormat="1" applyFont="1" applyFill="1" applyBorder="1" applyAlignment="1" applyProtection="1">
      <alignment vertical="center" shrinkToFit="1"/>
      <protection locked="0"/>
    </xf>
    <xf numFmtId="179" fontId="2" fillId="6" borderId="1" xfId="0" applyNumberFormat="1" applyFont="1" applyFill="1" applyBorder="1" applyProtection="1">
      <alignment vertical="center"/>
      <protection locked="0"/>
    </xf>
    <xf numFmtId="179" fontId="2" fillId="8" borderId="1" xfId="0" applyNumberFormat="1" applyFont="1" applyFill="1" applyBorder="1" applyProtection="1">
      <alignment vertical="center"/>
      <protection locked="0"/>
    </xf>
    <xf numFmtId="0" fontId="17" fillId="0" borderId="1" xfId="0" applyFont="1" applyBorder="1" applyAlignment="1">
      <alignment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 shrinkToFit="1"/>
    </xf>
    <xf numFmtId="0" fontId="2" fillId="0" borderId="10" xfId="0" applyFont="1" applyFill="1" applyBorder="1" applyAlignment="1">
      <alignment vertical="center" wrapText="1" shrinkToFit="1"/>
    </xf>
    <xf numFmtId="0" fontId="0" fillId="0" borderId="44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7" fillId="9" borderId="2" xfId="0" applyFont="1" applyFill="1" applyBorder="1" applyAlignment="1">
      <alignment vertical="center" shrinkToFit="1"/>
    </xf>
    <xf numFmtId="0" fontId="17" fillId="9" borderId="2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vertical="center" shrinkToFit="1"/>
    </xf>
    <xf numFmtId="0" fontId="17" fillId="12" borderId="56" xfId="0" applyFont="1" applyFill="1" applyBorder="1" applyAlignment="1">
      <alignment horizontal="center" vertical="center" shrinkToFit="1"/>
    </xf>
    <xf numFmtId="0" fontId="17" fillId="9" borderId="4" xfId="0" applyFont="1" applyFill="1" applyBorder="1" applyAlignment="1">
      <alignment horizontal="center" vertical="center" shrinkToFit="1"/>
    </xf>
    <xf numFmtId="0" fontId="17" fillId="9" borderId="6" xfId="0" applyFont="1" applyFill="1" applyBorder="1" applyAlignment="1">
      <alignment horizontal="center" vertical="center" shrinkToFit="1"/>
    </xf>
    <xf numFmtId="0" fontId="17" fillId="9" borderId="10" xfId="0" applyFont="1" applyFill="1" applyBorder="1" applyAlignment="1">
      <alignment vertical="center" shrinkToFit="1"/>
    </xf>
    <xf numFmtId="0" fontId="17" fillId="9" borderId="10" xfId="0" applyFont="1" applyFill="1" applyBorder="1" applyAlignment="1">
      <alignment horizontal="center" vertical="center" shrinkToFit="1"/>
    </xf>
    <xf numFmtId="0" fontId="17" fillId="9" borderId="47" xfId="0" applyFont="1" applyFill="1" applyBorder="1" applyAlignment="1">
      <alignment horizontal="center" vertical="center" shrinkToFit="1"/>
    </xf>
    <xf numFmtId="0" fontId="17" fillId="12" borderId="3" xfId="0" applyFont="1" applyFill="1" applyBorder="1" applyAlignment="1">
      <alignment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17" fillId="12" borderId="54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76" fontId="27" fillId="13" borderId="21" xfId="0" applyNumberFormat="1" applyFont="1" applyFill="1" applyBorder="1" applyAlignment="1" applyProtection="1">
      <alignment vertical="center" wrapText="1" shrinkToFit="1"/>
      <protection locked="0"/>
    </xf>
    <xf numFmtId="0" fontId="5" fillId="0" borderId="27" xfId="4" applyFont="1" applyBorder="1"/>
    <xf numFmtId="0" fontId="5" fillId="0" borderId="55" xfId="4" applyFont="1" applyBorder="1"/>
    <xf numFmtId="0" fontId="5" fillId="0" borderId="58" xfId="4" applyFont="1" applyBorder="1"/>
    <xf numFmtId="0" fontId="5" fillId="0" borderId="16" xfId="4" applyFont="1" applyBorder="1"/>
    <xf numFmtId="0" fontId="5" fillId="0" borderId="0" xfId="4" applyFont="1" applyBorder="1"/>
    <xf numFmtId="0" fontId="5" fillId="0" borderId="0" xfId="4" applyFont="1" applyFill="1" applyBorder="1"/>
    <xf numFmtId="0" fontId="5" fillId="0" borderId="0" xfId="4" applyFont="1" applyFill="1" applyBorder="1" applyAlignment="1">
      <alignment horizontal="center"/>
    </xf>
    <xf numFmtId="0" fontId="5" fillId="0" borderId="0" xfId="0" applyFont="1" applyBorder="1">
      <alignment vertical="center"/>
    </xf>
    <xf numFmtId="0" fontId="5" fillId="0" borderId="59" xfId="4" applyFont="1" applyBorder="1"/>
    <xf numFmtId="0" fontId="7" fillId="0" borderId="38" xfId="4" applyFont="1" applyBorder="1"/>
    <xf numFmtId="0" fontId="7" fillId="0" borderId="60" xfId="4" applyFont="1" applyBorder="1"/>
    <xf numFmtId="0" fontId="0" fillId="0" borderId="0" xfId="0" applyAlignment="1">
      <alignment vertical="top"/>
    </xf>
    <xf numFmtId="0" fontId="8" fillId="0" borderId="0" xfId="2" applyFont="1" applyAlignment="1">
      <alignment vertical="center"/>
    </xf>
    <xf numFmtId="0" fontId="1" fillId="0" borderId="0" xfId="2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left" vertical="distributed" wrapText="1"/>
      <protection locked="0"/>
    </xf>
    <xf numFmtId="0" fontId="8" fillId="0" borderId="0" xfId="2" applyNumberFormat="1" applyFont="1" applyAlignment="1">
      <alignment vertical="center"/>
    </xf>
    <xf numFmtId="0" fontId="21" fillId="5" borderId="74" xfId="4" applyFont="1" applyFill="1" applyBorder="1" applyAlignment="1">
      <alignment horizontal="center"/>
    </xf>
    <xf numFmtId="0" fontId="27" fillId="0" borderId="0" xfId="0" applyFont="1" applyFill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/>
    </xf>
    <xf numFmtId="177" fontId="27" fillId="0" borderId="21" xfId="0" applyNumberFormat="1" applyFont="1" applyFill="1" applyBorder="1" applyAlignment="1" applyProtection="1">
      <alignment horizontal="center" vertical="center" wrapText="1" shrinkToFit="1"/>
    </xf>
    <xf numFmtId="177" fontId="27" fillId="8" borderId="21" xfId="0" applyNumberFormat="1" applyFont="1" applyFill="1" applyBorder="1" applyAlignment="1" applyProtection="1">
      <alignment horizontal="center" vertical="center" wrapText="1" shrinkToFit="1"/>
    </xf>
    <xf numFmtId="0" fontId="2" fillId="14" borderId="1" xfId="0" applyFont="1" applyFill="1" applyBorder="1" applyProtection="1">
      <alignment vertical="center"/>
      <protection locked="0"/>
    </xf>
    <xf numFmtId="0" fontId="3" fillId="14" borderId="1" xfId="0" applyFont="1" applyFill="1" applyBorder="1" applyProtection="1">
      <alignment vertical="center"/>
      <protection locked="0"/>
    </xf>
    <xf numFmtId="0" fontId="2" fillId="14" borderId="1" xfId="0" applyFont="1" applyFill="1" applyBorder="1" applyAlignment="1" applyProtection="1">
      <alignment vertical="center" wrapText="1"/>
      <protection locked="0"/>
    </xf>
    <xf numFmtId="0" fontId="22" fillId="6" borderId="1" xfId="0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 applyProtection="1">
      <alignment vertical="center" shrinkToFit="1"/>
      <protection locked="0"/>
    </xf>
    <xf numFmtId="0" fontId="34" fillId="0" borderId="1" xfId="0" applyFont="1" applyFill="1" applyBorder="1" applyAlignment="1" applyProtection="1">
      <alignment vertical="center" wrapText="1"/>
      <protection locked="0"/>
    </xf>
    <xf numFmtId="0" fontId="2" fillId="13" borderId="1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Protection="1">
      <alignment vertical="center"/>
      <protection locked="0"/>
    </xf>
    <xf numFmtId="0" fontId="3" fillId="6" borderId="0" xfId="0" applyFont="1" applyFill="1" applyProtection="1">
      <alignment vertical="center"/>
      <protection locked="0"/>
    </xf>
    <xf numFmtId="0" fontId="2" fillId="13" borderId="1" xfId="0" applyFont="1" applyFill="1" applyBorder="1" applyProtection="1">
      <alignment vertical="center"/>
      <protection locked="0"/>
    </xf>
    <xf numFmtId="179" fontId="2" fillId="13" borderId="1" xfId="0" applyNumberFormat="1" applyFont="1" applyFill="1" applyBorder="1" applyProtection="1">
      <alignment vertical="center"/>
      <protection locked="0"/>
    </xf>
    <xf numFmtId="0" fontId="0" fillId="0" borderId="0" xfId="0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 shrinkToFit="1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vertical="center" shrinkToFit="1"/>
    </xf>
    <xf numFmtId="181" fontId="17" fillId="0" borderId="41" xfId="0" applyNumberFormat="1" applyFont="1" applyBorder="1" applyAlignment="1">
      <alignment horizontal="center" vertical="center" shrinkToFit="1"/>
    </xf>
    <xf numFmtId="177" fontId="17" fillId="0" borderId="41" xfId="0" applyNumberFormat="1" applyFont="1" applyBorder="1" applyAlignment="1">
      <alignment horizontal="center" vertical="center" shrinkToFit="1"/>
    </xf>
    <xf numFmtId="176" fontId="17" fillId="0" borderId="41" xfId="0" applyNumberFormat="1" applyFont="1" applyBorder="1" applyAlignment="1">
      <alignment vertical="center" shrinkToFit="1"/>
    </xf>
    <xf numFmtId="176" fontId="17" fillId="0" borderId="41" xfId="0" applyNumberFormat="1" applyFont="1" applyBorder="1" applyAlignment="1">
      <alignment horizontal="center" vertical="center" shrinkToFit="1"/>
    </xf>
    <xf numFmtId="176" fontId="17" fillId="0" borderId="54" xfId="0" applyNumberFormat="1" applyFont="1" applyBorder="1" applyAlignment="1">
      <alignment horizontal="center" vertical="center" shrinkToFit="1"/>
    </xf>
    <xf numFmtId="181" fontId="17" fillId="0" borderId="3" xfId="0" applyNumberFormat="1" applyFont="1" applyBorder="1" applyAlignment="1">
      <alignment horizontal="center" vertical="center" shrinkToFit="1"/>
    </xf>
    <xf numFmtId="177" fontId="17" fillId="0" borderId="3" xfId="0" applyNumberFormat="1" applyFont="1" applyBorder="1" applyAlignment="1">
      <alignment horizontal="center" vertical="center" shrinkToFit="1"/>
    </xf>
    <xf numFmtId="176" fontId="17" fillId="0" borderId="3" xfId="0" applyNumberFormat="1" applyFont="1" applyBorder="1" applyAlignment="1">
      <alignment vertical="center" shrinkToFit="1"/>
    </xf>
    <xf numFmtId="176" fontId="17" fillId="0" borderId="3" xfId="0" applyNumberFormat="1" applyFont="1" applyBorder="1" applyAlignment="1">
      <alignment horizontal="center" vertical="center" shrinkToFit="1"/>
    </xf>
    <xf numFmtId="176" fontId="17" fillId="0" borderId="4" xfId="0" applyNumberFormat="1" applyFont="1" applyBorder="1" applyAlignment="1">
      <alignment horizontal="center" vertical="center" shrinkToFit="1"/>
    </xf>
    <xf numFmtId="176" fontId="17" fillId="9" borderId="1" xfId="0" applyNumberFormat="1" applyFont="1" applyFill="1" applyBorder="1" applyAlignment="1">
      <alignment vertical="center" shrinkToFit="1"/>
    </xf>
    <xf numFmtId="176" fontId="17" fillId="9" borderId="1" xfId="0" applyNumberFormat="1" applyFont="1" applyFill="1" applyBorder="1" applyAlignment="1">
      <alignment horizontal="center" vertical="center" shrinkToFit="1"/>
    </xf>
    <xf numFmtId="176" fontId="17" fillId="9" borderId="5" xfId="0" applyNumberFormat="1" applyFont="1" applyFill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181" fontId="17" fillId="0" borderId="10" xfId="0" applyNumberFormat="1" applyFont="1" applyBorder="1" applyAlignment="1">
      <alignment horizontal="center" vertical="center" shrinkToFit="1"/>
    </xf>
    <xf numFmtId="177" fontId="17" fillId="0" borderId="10" xfId="0" applyNumberFormat="1" applyFont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vertical="center" shrinkToFit="1"/>
    </xf>
    <xf numFmtId="176" fontId="17" fillId="0" borderId="1" xfId="0" applyNumberFormat="1" applyFont="1" applyBorder="1" applyAlignment="1">
      <alignment horizontal="center" vertical="center" shrinkToFit="1"/>
    </xf>
    <xf numFmtId="176" fontId="17" fillId="0" borderId="5" xfId="0" applyNumberFormat="1" applyFont="1" applyBorder="1" applyAlignment="1">
      <alignment horizontal="center" vertical="center" shrinkToFit="1"/>
    </xf>
    <xf numFmtId="181" fontId="17" fillId="0" borderId="9" xfId="0" applyNumberFormat="1" applyFont="1" applyBorder="1" applyAlignment="1">
      <alignment horizontal="center" vertical="center" shrinkToFit="1"/>
    </xf>
    <xf numFmtId="177" fontId="17" fillId="0" borderId="9" xfId="0" applyNumberFormat="1" applyFont="1" applyBorder="1" applyAlignment="1">
      <alignment horizontal="center" vertical="center" shrinkToFit="1"/>
    </xf>
    <xf numFmtId="176" fontId="17" fillId="0" borderId="10" xfId="0" applyNumberFormat="1" applyFont="1" applyBorder="1" applyAlignment="1">
      <alignment vertical="center" shrinkToFit="1"/>
    </xf>
    <xf numFmtId="176" fontId="17" fillId="0" borderId="10" xfId="0" applyNumberFormat="1" applyFont="1" applyBorder="1" applyAlignment="1">
      <alignment horizontal="center" vertical="center" shrinkToFit="1"/>
    </xf>
    <xf numFmtId="176" fontId="17" fillId="0" borderId="18" xfId="0" applyNumberFormat="1" applyFont="1" applyBorder="1" applyAlignment="1">
      <alignment horizontal="center" vertical="center" shrinkToFit="1"/>
    </xf>
    <xf numFmtId="176" fontId="17" fillId="9" borderId="0" xfId="0" applyNumberFormat="1" applyFont="1" applyFill="1" applyAlignment="1">
      <alignment vertical="center" shrinkToFit="1"/>
    </xf>
    <xf numFmtId="176" fontId="17" fillId="9" borderId="10" xfId="0" applyNumberFormat="1" applyFont="1" applyFill="1" applyBorder="1" applyAlignment="1">
      <alignment horizontal="center" vertical="center" shrinkToFit="1"/>
    </xf>
    <xf numFmtId="176" fontId="17" fillId="9" borderId="18" xfId="0" applyNumberFormat="1" applyFont="1" applyFill="1" applyBorder="1" applyAlignment="1">
      <alignment horizontal="center" vertical="center" shrinkToFit="1"/>
    </xf>
    <xf numFmtId="181" fontId="17" fillId="0" borderId="15" xfId="0" applyNumberFormat="1" applyFont="1" applyBorder="1" applyAlignment="1">
      <alignment horizontal="center" vertical="center" shrinkToFit="1"/>
    </xf>
    <xf numFmtId="177" fontId="17" fillId="0" borderId="15" xfId="0" applyNumberFormat="1" applyFont="1" applyBorder="1" applyAlignment="1">
      <alignment horizontal="center" vertical="center" shrinkToFit="1"/>
    </xf>
    <xf numFmtId="176" fontId="17" fillId="0" borderId="2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81" fontId="17" fillId="0" borderId="1" xfId="0" applyNumberFormat="1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horizontal="center" vertical="center" shrinkToFit="1"/>
    </xf>
    <xf numFmtId="176" fontId="17" fillId="9" borderId="55" xfId="0" applyNumberFormat="1" applyFont="1" applyFill="1" applyBorder="1" applyAlignment="1">
      <alignment vertical="center" shrinkToFit="1"/>
    </xf>
    <xf numFmtId="176" fontId="17" fillId="9" borderId="3" xfId="0" applyNumberFormat="1" applyFont="1" applyFill="1" applyBorder="1" applyAlignment="1">
      <alignment horizontal="center" vertical="center" shrinkToFit="1"/>
    </xf>
    <xf numFmtId="176" fontId="17" fillId="9" borderId="4" xfId="0" applyNumberFormat="1" applyFont="1" applyFill="1" applyBorder="1" applyAlignment="1">
      <alignment horizontal="center" vertical="center" shrinkToFit="1"/>
    </xf>
    <xf numFmtId="176" fontId="17" fillId="9" borderId="2" xfId="0" applyNumberFormat="1" applyFont="1" applyFill="1" applyBorder="1" applyAlignment="1">
      <alignment vertical="center" shrinkToFit="1"/>
    </xf>
    <xf numFmtId="176" fontId="17" fillId="9" borderId="2" xfId="0" applyNumberFormat="1" applyFont="1" applyFill="1" applyBorder="1" applyAlignment="1">
      <alignment horizontal="center" vertical="center" shrinkToFit="1"/>
    </xf>
    <xf numFmtId="176" fontId="17" fillId="9" borderId="6" xfId="0" applyNumberFormat="1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6" fontId="17" fillId="9" borderId="3" xfId="0" applyNumberFormat="1" applyFont="1" applyFill="1" applyBorder="1" applyAlignment="1">
      <alignment vertical="center" shrinkToFit="1"/>
    </xf>
    <xf numFmtId="176" fontId="17" fillId="12" borderId="1" xfId="0" applyNumberFormat="1" applyFont="1" applyFill="1" applyBorder="1" applyAlignment="1">
      <alignment vertical="center" shrinkToFit="1"/>
    </xf>
    <xf numFmtId="176" fontId="17" fillId="12" borderId="1" xfId="0" applyNumberFormat="1" applyFont="1" applyFill="1" applyBorder="1" applyAlignment="1">
      <alignment horizontal="center" vertical="center" shrinkToFit="1"/>
    </xf>
    <xf numFmtId="176" fontId="17" fillId="0" borderId="20" xfId="0" applyNumberFormat="1" applyFont="1" applyBorder="1" applyAlignment="1">
      <alignment vertical="center" shrinkToFit="1"/>
    </xf>
    <xf numFmtId="176" fontId="17" fillId="0" borderId="20" xfId="0" applyNumberFormat="1" applyFont="1" applyBorder="1" applyAlignment="1">
      <alignment horizontal="center" vertical="center" shrinkToFit="1"/>
    </xf>
    <xf numFmtId="181" fontId="17" fillId="0" borderId="2" xfId="0" applyNumberFormat="1" applyFont="1" applyBorder="1" applyAlignment="1">
      <alignment horizontal="center" vertical="center" shrinkToFit="1"/>
    </xf>
    <xf numFmtId="177" fontId="17" fillId="0" borderId="2" xfId="0" applyNumberFormat="1" applyFont="1" applyBorder="1" applyAlignment="1">
      <alignment horizontal="center" vertical="center" shrinkToFit="1"/>
    </xf>
    <xf numFmtId="176" fontId="17" fillId="0" borderId="2" xfId="0" applyNumberFormat="1" applyFont="1" applyBorder="1" applyAlignment="1">
      <alignment vertical="center" shrinkToFit="1"/>
    </xf>
    <xf numFmtId="0" fontId="17" fillId="9" borderId="41" xfId="0" applyFont="1" applyFill="1" applyBorder="1" applyAlignment="1">
      <alignment vertical="center" shrinkToFit="1"/>
    </xf>
    <xf numFmtId="0" fontId="17" fillId="9" borderId="41" xfId="0" applyFont="1" applyFill="1" applyBorder="1" applyAlignment="1">
      <alignment horizontal="center" vertical="center" shrinkToFit="1"/>
    </xf>
    <xf numFmtId="176" fontId="17" fillId="0" borderId="6" xfId="0" applyNumberFormat="1" applyFont="1" applyBorder="1" applyAlignment="1">
      <alignment horizontal="center" vertical="center" shrinkToFit="1"/>
    </xf>
    <xf numFmtId="176" fontId="17" fillId="9" borderId="8" xfId="0" applyNumberFormat="1" applyFont="1" applyFill="1" applyBorder="1" applyAlignment="1">
      <alignment vertical="center" shrinkToFit="1"/>
    </xf>
    <xf numFmtId="0" fontId="35" fillId="0" borderId="10" xfId="0" applyFont="1" applyBorder="1" applyAlignment="1">
      <alignment horizontal="center" vertical="center" shrinkToFit="1"/>
    </xf>
    <xf numFmtId="181" fontId="17" fillId="13" borderId="1" xfId="0" applyNumberFormat="1" applyFont="1" applyFill="1" applyBorder="1" applyAlignment="1">
      <alignment horizontal="center" vertical="center" shrinkToFit="1"/>
    </xf>
    <xf numFmtId="177" fontId="17" fillId="13" borderId="1" xfId="0" applyNumberFormat="1" applyFont="1" applyFill="1" applyBorder="1" applyAlignment="1">
      <alignment horizontal="center" vertical="center" shrinkToFit="1"/>
    </xf>
    <xf numFmtId="176" fontId="17" fillId="13" borderId="1" xfId="0" applyNumberFormat="1" applyFont="1" applyFill="1" applyBorder="1" applyAlignment="1">
      <alignment vertical="center" shrinkToFit="1"/>
    </xf>
    <xf numFmtId="176" fontId="17" fillId="13" borderId="1" xfId="0" applyNumberFormat="1" applyFont="1" applyFill="1" applyBorder="1" applyAlignment="1">
      <alignment horizontal="center" vertical="center" shrinkToFit="1"/>
    </xf>
    <xf numFmtId="0" fontId="17" fillId="13" borderId="5" xfId="0" applyFont="1" applyFill="1" applyBorder="1" applyAlignment="1">
      <alignment horizontal="center" vertical="center" shrinkToFit="1"/>
    </xf>
    <xf numFmtId="176" fontId="17" fillId="12" borderId="2" xfId="0" applyNumberFormat="1" applyFont="1" applyFill="1" applyBorder="1" applyAlignment="1">
      <alignment vertical="center" shrinkToFit="1"/>
    </xf>
    <xf numFmtId="176" fontId="17" fillId="12" borderId="2" xfId="0" applyNumberFormat="1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0" xfId="0" applyFont="1" applyBorder="1" applyAlignment="1">
      <alignment vertical="center" shrinkToFit="1"/>
    </xf>
    <xf numFmtId="176" fontId="17" fillId="9" borderId="57" xfId="0" applyNumberFormat="1" applyFont="1" applyFill="1" applyBorder="1" applyAlignment="1">
      <alignment horizontal="center" vertical="center" shrinkToFit="1"/>
    </xf>
    <xf numFmtId="176" fontId="17" fillId="9" borderId="20" xfId="0" applyNumberFormat="1" applyFont="1" applyFill="1" applyBorder="1" applyAlignment="1">
      <alignment vertical="center" shrinkToFit="1"/>
    </xf>
    <xf numFmtId="176" fontId="17" fillId="9" borderId="20" xfId="0" applyNumberFormat="1" applyFont="1" applyFill="1" applyBorder="1" applyAlignment="1">
      <alignment horizontal="center" vertical="center" shrinkToFit="1"/>
    </xf>
    <xf numFmtId="0" fontId="17" fillId="0" borderId="20" xfId="0" applyFont="1" applyBorder="1" applyAlignment="1">
      <alignment vertical="center" shrinkToFit="1"/>
    </xf>
    <xf numFmtId="0" fontId="17" fillId="0" borderId="20" xfId="0" applyFont="1" applyBorder="1" applyAlignment="1">
      <alignment horizontal="center" vertical="center" shrinkToFit="1"/>
    </xf>
    <xf numFmtId="176" fontId="17" fillId="9" borderId="17" xfId="0" applyNumberFormat="1" applyFont="1" applyFill="1" applyBorder="1" applyAlignment="1">
      <alignment horizontal="center" vertical="center" shrinkToFit="1"/>
    </xf>
    <xf numFmtId="176" fontId="17" fillId="0" borderId="39" xfId="0" applyNumberFormat="1" applyFont="1" applyBorder="1" applyAlignment="1">
      <alignment vertical="center" shrinkToFit="1"/>
    </xf>
    <xf numFmtId="176" fontId="17" fillId="0" borderId="39" xfId="0" applyNumberFormat="1" applyFont="1" applyBorder="1" applyAlignment="1">
      <alignment horizontal="center" vertical="center" shrinkToFit="1"/>
    </xf>
    <xf numFmtId="176" fontId="17" fillId="12" borderId="3" xfId="0" applyNumberFormat="1" applyFont="1" applyFill="1" applyBorder="1" applyAlignment="1">
      <alignment horizontal="center" vertical="center" shrinkToFit="1"/>
    </xf>
    <xf numFmtId="181" fontId="17" fillId="0" borderId="8" xfId="0" applyNumberFormat="1" applyFont="1" applyBorder="1" applyAlignment="1">
      <alignment horizontal="center" vertical="center" shrinkToFit="1"/>
    </xf>
    <xf numFmtId="177" fontId="17" fillId="0" borderId="8" xfId="0" applyNumberFormat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176" fontId="17" fillId="0" borderId="8" xfId="0" applyNumberFormat="1" applyFont="1" applyBorder="1" applyAlignment="1">
      <alignment vertical="center" shrinkToFit="1"/>
    </xf>
    <xf numFmtId="176" fontId="17" fillId="0" borderId="8" xfId="0" applyNumberFormat="1" applyFont="1" applyBorder="1" applyAlignment="1">
      <alignment horizontal="center" vertical="center" shrinkToFit="1"/>
    </xf>
    <xf numFmtId="176" fontId="17" fillId="0" borderId="17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176" fontId="17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27" fillId="0" borderId="21" xfId="0" applyNumberFormat="1" applyFont="1" applyFill="1" applyBorder="1" applyAlignment="1" applyProtection="1">
      <alignment vertical="center" shrinkToFit="1"/>
      <protection locked="0"/>
    </xf>
    <xf numFmtId="176" fontId="27" fillId="0" borderId="18" xfId="0" applyNumberFormat="1" applyFont="1" applyFill="1" applyBorder="1" applyAlignment="1" applyProtection="1">
      <alignment vertical="center" wrapText="1" shrinkToFit="1"/>
    </xf>
    <xf numFmtId="0" fontId="27" fillId="0" borderId="54" xfId="0" applyFont="1" applyBorder="1" applyAlignment="1" applyProtection="1">
      <alignment horizontal="center" vertical="center"/>
      <protection locked="0"/>
    </xf>
    <xf numFmtId="0" fontId="27" fillId="0" borderId="47" xfId="0" applyFont="1" applyBorder="1" applyAlignment="1" applyProtection="1">
      <alignment horizontal="center" vertical="center"/>
      <protection locked="0"/>
    </xf>
    <xf numFmtId="0" fontId="27" fillId="0" borderId="47" xfId="0" applyFont="1" applyBorder="1" applyAlignment="1" applyProtection="1">
      <protection locked="0"/>
    </xf>
    <xf numFmtId="0" fontId="27" fillId="0" borderId="56" xfId="0" applyFont="1" applyBorder="1" applyAlignment="1" applyProtection="1">
      <protection locked="0"/>
    </xf>
    <xf numFmtId="176" fontId="27" fillId="8" borderId="18" xfId="0" applyNumberFormat="1" applyFont="1" applyFill="1" applyBorder="1" applyAlignment="1" applyProtection="1">
      <alignment vertical="center" wrapText="1" shrinkToFit="1"/>
    </xf>
    <xf numFmtId="176" fontId="27" fillId="0" borderId="18" xfId="0" applyNumberFormat="1" applyFont="1" applyFill="1" applyBorder="1" applyAlignment="1" applyProtection="1">
      <alignment vertical="center" shrinkToFit="1"/>
    </xf>
    <xf numFmtId="176" fontId="27" fillId="8" borderId="6" xfId="0" applyNumberFormat="1" applyFont="1" applyFill="1" applyBorder="1" applyAlignment="1" applyProtection="1">
      <alignment vertical="center" shrinkToFit="1"/>
    </xf>
    <xf numFmtId="176" fontId="27" fillId="6" borderId="18" xfId="0" applyNumberFormat="1" applyFont="1" applyFill="1" applyBorder="1" applyAlignment="1" applyProtection="1">
      <alignment vertical="center" wrapText="1" shrinkToFit="1"/>
    </xf>
    <xf numFmtId="0" fontId="30" fillId="0" borderId="1" xfId="0" applyFont="1" applyFill="1" applyBorder="1" applyProtection="1">
      <alignment vertical="center"/>
      <protection locked="0"/>
    </xf>
    <xf numFmtId="0" fontId="21" fillId="0" borderId="16" xfId="0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right"/>
    </xf>
    <xf numFmtId="179" fontId="4" fillId="0" borderId="1" xfId="0" applyNumberFormat="1" applyFont="1" applyFill="1" applyBorder="1" applyAlignment="1" applyProtection="1">
      <alignment vertical="center" shrinkToFit="1"/>
      <protection locked="0"/>
    </xf>
    <xf numFmtId="20" fontId="0" fillId="0" borderId="19" xfId="0" applyNumberFormat="1" applyFill="1" applyBorder="1" applyAlignment="1">
      <alignment horizontal="center" vertical="center" wrapText="1"/>
    </xf>
    <xf numFmtId="0" fontId="22" fillId="0" borderId="0" xfId="0" applyFont="1" applyProtection="1">
      <alignment vertical="center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179" fontId="2" fillId="7" borderId="11" xfId="0" applyNumberFormat="1" applyFont="1" applyFill="1" applyBorder="1" applyAlignment="1" applyProtection="1">
      <alignment vertical="center" shrinkToFit="1"/>
      <protection locked="0"/>
    </xf>
    <xf numFmtId="177" fontId="2" fillId="7" borderId="1" xfId="0" applyNumberFormat="1" applyFont="1" applyFill="1" applyBorder="1" applyAlignment="1" applyProtection="1">
      <alignment vertical="center" wrapText="1"/>
      <protection locked="0"/>
    </xf>
    <xf numFmtId="179" fontId="36" fillId="0" borderId="1" xfId="0" applyNumberFormat="1" applyFont="1" applyFill="1" applyBorder="1" applyAlignment="1" applyProtection="1">
      <alignment vertical="center" wrapText="1" shrinkToFit="1"/>
      <protection locked="0"/>
    </xf>
    <xf numFmtId="179" fontId="2" fillId="6" borderId="1" xfId="0" applyNumberFormat="1" applyFont="1" applyFill="1" applyBorder="1" applyAlignment="1" applyProtection="1">
      <alignment vertical="center" shrinkToFit="1"/>
      <protection locked="0"/>
    </xf>
    <xf numFmtId="176" fontId="27" fillId="7" borderId="18" xfId="0" applyNumberFormat="1" applyFont="1" applyFill="1" applyBorder="1" applyAlignment="1" applyProtection="1">
      <alignment vertical="center" wrapText="1" shrinkToFit="1"/>
    </xf>
    <xf numFmtId="0" fontId="27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distributed" wrapText="1"/>
      <protection locked="0"/>
    </xf>
    <xf numFmtId="0" fontId="17" fillId="0" borderId="1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14" fontId="37" fillId="2" borderId="0" xfId="2" applyNumberFormat="1" applyFont="1" applyFill="1"/>
    <xf numFmtId="49" fontId="37" fillId="0" borderId="0" xfId="2" applyNumberFormat="1" applyFont="1"/>
    <xf numFmtId="0" fontId="37" fillId="0" borderId="0" xfId="2" applyFont="1"/>
    <xf numFmtId="0" fontId="38" fillId="0" borderId="0" xfId="3" applyFont="1"/>
    <xf numFmtId="0" fontId="22" fillId="1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alignment vertical="center"/>
      <protection locked="0"/>
    </xf>
    <xf numFmtId="0" fontId="22" fillId="6" borderId="1" xfId="0" applyFont="1" applyFill="1" applyBorder="1" applyAlignment="1" applyProtection="1">
      <alignment vertical="center" shrinkToFit="1"/>
      <protection locked="0"/>
    </xf>
    <xf numFmtId="0" fontId="3" fillId="6" borderId="1" xfId="0" applyFont="1" applyFill="1" applyBorder="1" applyProtection="1">
      <alignment vertical="center"/>
      <protection locked="0"/>
    </xf>
    <xf numFmtId="0" fontId="22" fillId="13" borderId="1" xfId="0" applyFont="1" applyFill="1" applyBorder="1" applyAlignment="1" applyProtection="1">
      <alignment vertical="center" shrinkToFit="1"/>
      <protection locked="0"/>
    </xf>
    <xf numFmtId="179" fontId="2" fillId="13" borderId="1" xfId="0" applyNumberFormat="1" applyFont="1" applyFill="1" applyBorder="1" applyAlignment="1" applyProtection="1">
      <alignment vertical="center" shrinkToFit="1"/>
      <protection locked="0"/>
    </xf>
    <xf numFmtId="0" fontId="9" fillId="6" borderId="0" xfId="0" applyFont="1" applyFill="1" applyAlignment="1">
      <alignment vertical="center" shrinkToFit="1"/>
    </xf>
    <xf numFmtId="0" fontId="2" fillId="6" borderId="0" xfId="0" applyFont="1" applyFill="1" applyAlignment="1">
      <alignment vertical="center" shrinkToFit="1"/>
    </xf>
    <xf numFmtId="0" fontId="2" fillId="0" borderId="1" xfId="0" applyFont="1" applyFill="1" applyBorder="1" applyAlignment="1" applyProtection="1">
      <alignment vertical="center" shrinkToFit="1"/>
      <protection locked="0"/>
    </xf>
    <xf numFmtId="179" fontId="2" fillId="0" borderId="1" xfId="0" applyNumberFormat="1" applyFont="1" applyFill="1" applyBorder="1" applyAlignment="1" applyProtection="1">
      <alignment vertical="center"/>
      <protection locked="0"/>
    </xf>
    <xf numFmtId="179" fontId="2" fillId="13" borderId="11" xfId="0" applyNumberFormat="1" applyFont="1" applyFill="1" applyBorder="1" applyProtection="1">
      <alignment vertical="center"/>
      <protection locked="0"/>
    </xf>
    <xf numFmtId="0" fontId="17" fillId="0" borderId="15" xfId="0" applyFont="1" applyBorder="1" applyAlignment="1">
      <alignment vertical="center" shrinkToFit="1"/>
    </xf>
    <xf numFmtId="176" fontId="17" fillId="0" borderId="15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177" fontId="27" fillId="6" borderId="21" xfId="0" applyNumberFormat="1" applyFont="1" applyFill="1" applyBorder="1" applyAlignment="1" applyProtection="1">
      <alignment horizontal="center" vertical="center" wrapText="1" shrinkToFit="1"/>
    </xf>
    <xf numFmtId="176" fontId="27" fillId="13" borderId="18" xfId="0" applyNumberFormat="1" applyFont="1" applyFill="1" applyBorder="1" applyAlignment="1" applyProtection="1">
      <alignment vertical="center" wrapText="1" shrinkToFit="1"/>
    </xf>
    <xf numFmtId="0" fontId="0" fillId="0" borderId="0" xfId="0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35" fillId="0" borderId="15" xfId="0" applyFont="1" applyBorder="1" applyAlignment="1">
      <alignment horizontal="center" vertical="center" shrinkToFit="1"/>
    </xf>
    <xf numFmtId="180" fontId="17" fillId="0" borderId="43" xfId="0" applyNumberFormat="1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178" fontId="27" fillId="0" borderId="37" xfId="0" applyNumberFormat="1" applyFont="1" applyFill="1" applyBorder="1" applyAlignment="1" applyProtection="1">
      <alignment horizontal="center" vertical="center" wrapText="1" shrinkToFit="1"/>
    </xf>
    <xf numFmtId="178" fontId="27" fillId="13" borderId="37" xfId="0" applyNumberFormat="1" applyFont="1" applyFill="1" applyBorder="1" applyAlignment="1" applyProtection="1">
      <alignment horizontal="center" vertical="center" wrapText="1" shrinkToFit="1"/>
    </xf>
    <xf numFmtId="177" fontId="27" fillId="13" borderId="21" xfId="0" applyNumberFormat="1" applyFont="1" applyFill="1" applyBorder="1" applyAlignment="1" applyProtection="1">
      <alignment horizontal="center" vertical="center" wrapText="1" shrinkToFit="1"/>
    </xf>
    <xf numFmtId="178" fontId="27" fillId="6" borderId="37" xfId="0" applyNumberFormat="1" applyFont="1" applyFill="1" applyBorder="1" applyAlignment="1" applyProtection="1">
      <alignment horizontal="center" vertical="center" wrapText="1" shrinkToFit="1"/>
    </xf>
    <xf numFmtId="178" fontId="27" fillId="8" borderId="37" xfId="0" applyNumberFormat="1" applyFont="1" applyFill="1" applyBorder="1" applyAlignment="1" applyProtection="1">
      <alignment horizontal="center" vertical="center" wrapText="1" shrinkToFit="1"/>
    </xf>
    <xf numFmtId="0" fontId="17" fillId="0" borderId="3" xfId="0" applyFont="1" applyBorder="1" applyAlignment="1">
      <alignment horizontal="center" vertical="center" shrinkToFit="1"/>
    </xf>
    <xf numFmtId="0" fontId="5" fillId="9" borderId="61" xfId="4" applyFont="1" applyFill="1" applyBorder="1" applyAlignment="1">
      <alignment horizontal="center"/>
    </xf>
    <xf numFmtId="0" fontId="5" fillId="9" borderId="63" xfId="4" applyFont="1" applyFill="1" applyBorder="1" applyAlignment="1">
      <alignment horizontal="center"/>
    </xf>
    <xf numFmtId="0" fontId="5" fillId="9" borderId="75" xfId="4" applyFont="1" applyFill="1" applyBorder="1" applyAlignment="1">
      <alignment horizontal="center"/>
    </xf>
    <xf numFmtId="0" fontId="5" fillId="0" borderId="60" xfId="4" applyFont="1" applyBorder="1" applyAlignment="1">
      <alignment horizontal="center"/>
    </xf>
    <xf numFmtId="0" fontId="5" fillId="0" borderId="23" xfId="4" applyFont="1" applyBorder="1" applyAlignment="1">
      <alignment horizontal="center"/>
    </xf>
    <xf numFmtId="0" fontId="5" fillId="13" borderId="55" xfId="4" applyFont="1" applyFill="1" applyBorder="1" applyAlignment="1">
      <alignment horizontal="center"/>
    </xf>
    <xf numFmtId="0" fontId="5" fillId="13" borderId="58" xfId="4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5" fillId="0" borderId="0" xfId="4" applyFont="1" applyBorder="1" applyAlignment="1">
      <alignment horizontal="center"/>
    </xf>
    <xf numFmtId="0" fontId="5" fillId="0" borderId="59" xfId="4" applyFont="1" applyBorder="1" applyAlignment="1">
      <alignment horizontal="center"/>
    </xf>
    <xf numFmtId="0" fontId="5" fillId="10" borderId="61" xfId="4" applyFont="1" applyFill="1" applyBorder="1" applyAlignment="1">
      <alignment horizontal="center" shrinkToFit="1"/>
    </xf>
    <xf numFmtId="0" fontId="5" fillId="10" borderId="63" xfId="4" applyFont="1" applyFill="1" applyBorder="1" applyAlignment="1">
      <alignment horizontal="center" shrinkToFit="1"/>
    </xf>
    <xf numFmtId="0" fontId="5" fillId="10" borderId="75" xfId="4" applyFont="1" applyFill="1" applyBorder="1" applyAlignment="1">
      <alignment horizontal="center" shrinkToFit="1"/>
    </xf>
    <xf numFmtId="0" fontId="5" fillId="0" borderId="0" xfId="4" applyFont="1" applyFill="1" applyBorder="1" applyAlignment="1">
      <alignment horizont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 wrapText="1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distributed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1" fillId="0" borderId="61" xfId="0" applyFont="1" applyBorder="1" applyAlignment="1" applyProtection="1">
      <alignment horizontal="center" vertical="center" wrapText="1"/>
      <protection locked="0"/>
    </xf>
    <xf numFmtId="0" fontId="21" fillId="0" borderId="51" xfId="0" applyFont="1" applyBorder="1" applyAlignment="1" applyProtection="1">
      <alignment horizontal="center" vertical="center" wrapText="1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1" fillId="0" borderId="63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49" xfId="0" applyFont="1" applyBorder="1" applyAlignment="1" applyProtection="1">
      <alignment horizontal="center" vertical="center" wrapText="1"/>
      <protection locked="0"/>
    </xf>
    <xf numFmtId="0" fontId="21" fillId="0" borderId="49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57" xfId="0" applyFont="1" applyBorder="1" applyAlignment="1" applyProtection="1">
      <alignment horizontal="center"/>
      <protection locked="0"/>
    </xf>
    <xf numFmtId="0" fontId="21" fillId="0" borderId="64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distributed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7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70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 shrinkToFit="1"/>
      <protection locked="0"/>
    </xf>
    <xf numFmtId="0" fontId="21" fillId="0" borderId="57" xfId="0" applyFont="1" applyBorder="1" applyAlignment="1" applyProtection="1">
      <alignment horizontal="right"/>
    </xf>
    <xf numFmtId="0" fontId="21" fillId="0" borderId="34" xfId="0" applyFont="1" applyBorder="1" applyAlignment="1" applyProtection="1">
      <alignment horizontal="right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right"/>
    </xf>
    <xf numFmtId="0" fontId="21" fillId="0" borderId="65" xfId="0" applyFont="1" applyBorder="1" applyAlignment="1" applyProtection="1">
      <alignment horizontal="right"/>
    </xf>
    <xf numFmtId="0" fontId="21" fillId="0" borderId="72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39" xfId="0" applyFont="1" applyBorder="1" applyAlignment="1" applyProtection="1">
      <alignment horizontal="right"/>
    </xf>
    <xf numFmtId="0" fontId="21" fillId="0" borderId="31" xfId="0" applyFont="1" applyBorder="1" applyAlignment="1" applyProtection="1">
      <alignment horizontal="right"/>
    </xf>
    <xf numFmtId="0" fontId="21" fillId="0" borderId="73" xfId="0" applyFont="1" applyBorder="1" applyAlignment="1" applyProtection="1">
      <alignment horizontal="center" vertical="center" wrapText="1" shrinkToFit="1"/>
      <protection locked="0"/>
    </xf>
    <xf numFmtId="0" fontId="21" fillId="0" borderId="55" xfId="0" applyFont="1" applyBorder="1" applyAlignment="1" applyProtection="1">
      <alignment horizontal="center" vertical="center" wrapText="1" shrinkToFit="1"/>
      <protection locked="0"/>
    </xf>
    <xf numFmtId="0" fontId="21" fillId="0" borderId="40" xfId="0" applyFont="1" applyBorder="1" applyAlignment="1" applyProtection="1">
      <alignment horizontal="center" vertical="center" wrapText="1" shrinkToFit="1"/>
      <protection locked="0"/>
    </xf>
    <xf numFmtId="0" fontId="21" fillId="0" borderId="13" xfId="0" applyFont="1" applyBorder="1" applyAlignment="1" applyProtection="1">
      <alignment horizontal="center" vertical="center" wrapText="1" shrinkToFit="1"/>
      <protection locked="0"/>
    </xf>
    <xf numFmtId="0" fontId="21" fillId="0" borderId="0" xfId="0" applyFont="1" applyBorder="1" applyAlignment="1" applyProtection="1">
      <alignment horizontal="center" vertical="center" wrapText="1" shrinkToFit="1"/>
      <protection locked="0"/>
    </xf>
    <xf numFmtId="0" fontId="21" fillId="0" borderId="19" xfId="0" applyFont="1" applyBorder="1" applyAlignment="1" applyProtection="1">
      <alignment horizontal="center" vertical="center" wrapText="1" shrinkToFit="1"/>
      <protection locked="0"/>
    </xf>
    <xf numFmtId="0" fontId="21" fillId="0" borderId="22" xfId="0" applyFont="1" applyBorder="1" applyAlignment="1" applyProtection="1">
      <alignment horizontal="center" vertical="center" wrapText="1" shrinkToFit="1"/>
      <protection locked="0"/>
    </xf>
    <xf numFmtId="0" fontId="21" fillId="0" borderId="60" xfId="0" applyFont="1" applyBorder="1" applyAlignment="1" applyProtection="1">
      <alignment horizontal="center" vertical="center" wrapText="1" shrinkToFit="1"/>
      <protection locked="0"/>
    </xf>
    <xf numFmtId="0" fontId="21" fillId="0" borderId="25" xfId="0" applyFont="1" applyBorder="1" applyAlignment="1" applyProtection="1">
      <alignment horizontal="center" vertical="center" wrapText="1" shrinkToFit="1"/>
      <protection locked="0"/>
    </xf>
    <xf numFmtId="0" fontId="21" fillId="0" borderId="69" xfId="0" applyFont="1" applyBorder="1" applyAlignment="1" applyProtection="1">
      <alignment horizontal="right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justify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0" fontId="21" fillId="0" borderId="40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37" fillId="0" borderId="46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182" fontId="0" fillId="2" borderId="1" xfId="0" applyNumberForma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shrinkToFit="1"/>
    </xf>
    <xf numFmtId="0" fontId="9" fillId="9" borderId="24" xfId="0" applyFont="1" applyFill="1" applyBorder="1" applyAlignment="1">
      <alignment horizontal="center" vertical="center"/>
    </xf>
    <xf numFmtId="183" fontId="0" fillId="9" borderId="1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9" fillId="9" borderId="26" xfId="0" applyFont="1" applyFill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 shrinkToFit="1"/>
    </xf>
    <xf numFmtId="181" fontId="17" fillId="9" borderId="8" xfId="0" applyNumberFormat="1" applyFont="1" applyFill="1" applyBorder="1" applyAlignment="1">
      <alignment horizontal="center" vertical="center" shrinkToFit="1"/>
    </xf>
    <xf numFmtId="181" fontId="17" fillId="9" borderId="10" xfId="0" applyNumberFormat="1" applyFont="1" applyFill="1" applyBorder="1" applyAlignment="1">
      <alignment horizontal="center" vertical="center" shrinkToFit="1"/>
    </xf>
    <xf numFmtId="177" fontId="17" fillId="9" borderId="8" xfId="0" applyNumberFormat="1" applyFont="1" applyFill="1" applyBorder="1" applyAlignment="1">
      <alignment horizontal="center" vertical="center" shrinkToFit="1"/>
    </xf>
    <xf numFmtId="177" fontId="17" fillId="9" borderId="10" xfId="0" applyNumberFormat="1" applyFont="1" applyFill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35" fillId="0" borderId="41" xfId="0" applyFont="1" applyBorder="1" applyAlignment="1">
      <alignment horizontal="center" vertical="center" shrinkToFit="1"/>
    </xf>
    <xf numFmtId="180" fontId="17" fillId="0" borderId="53" xfId="0" applyNumberFormat="1" applyFont="1" applyBorder="1" applyAlignment="1">
      <alignment horizontal="center" vertical="center" shrinkToFit="1"/>
    </xf>
    <xf numFmtId="180" fontId="17" fillId="0" borderId="42" xfId="0" applyNumberFormat="1" applyFont="1" applyBorder="1" applyAlignment="1">
      <alignment horizontal="center" vertical="center" shrinkToFit="1"/>
    </xf>
    <xf numFmtId="180" fontId="17" fillId="0" borderId="43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81" fontId="17" fillId="9" borderId="41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81" fontId="17" fillId="9" borderId="9" xfId="0" applyNumberFormat="1" applyFont="1" applyFill="1" applyBorder="1" applyAlignment="1">
      <alignment horizontal="center" vertical="center" shrinkToFit="1"/>
    </xf>
    <xf numFmtId="177" fontId="17" fillId="9" borderId="41" xfId="0" applyNumberFormat="1" applyFont="1" applyFill="1" applyBorder="1" applyAlignment="1">
      <alignment horizontal="center" vertical="center" shrinkToFit="1"/>
    </xf>
    <xf numFmtId="177" fontId="17" fillId="9" borderId="9" xfId="0" applyNumberFormat="1" applyFont="1" applyFill="1" applyBorder="1" applyAlignment="1">
      <alignment horizontal="center" vertical="center" shrinkToFit="1"/>
    </xf>
    <xf numFmtId="181" fontId="17" fillId="9" borderId="15" xfId="0" applyNumberFormat="1" applyFont="1" applyFill="1" applyBorder="1" applyAlignment="1">
      <alignment horizontal="center" vertical="center" shrinkToFit="1"/>
    </xf>
    <xf numFmtId="177" fontId="17" fillId="9" borderId="15" xfId="0" applyNumberFormat="1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181" fontId="17" fillId="9" borderId="1" xfId="0" applyNumberFormat="1" applyFont="1" applyFill="1" applyBorder="1" applyAlignment="1">
      <alignment horizontal="center" vertical="center" shrinkToFit="1"/>
    </xf>
    <xf numFmtId="177" fontId="17" fillId="9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textRotation="255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176" fontId="27" fillId="0" borderId="20" xfId="0" applyNumberFormat="1" applyFont="1" applyFill="1" applyBorder="1" applyAlignment="1" applyProtection="1">
      <alignment horizontal="left" vertical="center" shrinkToFit="1"/>
      <protection locked="0"/>
    </xf>
    <xf numFmtId="176" fontId="27" fillId="0" borderId="24" xfId="0" applyNumberFormat="1" applyFont="1" applyFill="1" applyBorder="1" applyAlignment="1" applyProtection="1">
      <alignment horizontal="left" vertical="center" shrinkToFit="1"/>
      <protection locked="0"/>
    </xf>
    <xf numFmtId="176" fontId="27" fillId="0" borderId="20" xfId="0" applyNumberFormat="1" applyFont="1" applyFill="1" applyBorder="1" applyAlignment="1" applyProtection="1">
      <alignment horizontal="left" vertical="center" wrapText="1" shrinkToFit="1"/>
      <protection locked="0"/>
    </xf>
    <xf numFmtId="176" fontId="27" fillId="0" borderId="24" xfId="0" applyNumberFormat="1" applyFont="1" applyFill="1" applyBorder="1" applyAlignment="1" applyProtection="1">
      <alignment horizontal="left" vertical="center" wrapText="1" shrinkToFit="1"/>
      <protection locked="0"/>
    </xf>
    <xf numFmtId="0" fontId="27" fillId="0" borderId="27" xfId="0" applyFont="1" applyBorder="1" applyAlignment="1" applyProtection="1">
      <alignment horizontal="center" vertical="center" textRotation="255"/>
      <protection locked="0"/>
    </xf>
    <xf numFmtId="0" fontId="27" fillId="0" borderId="40" xfId="0" applyFont="1" applyBorder="1" applyAlignment="1" applyProtection="1">
      <alignment horizontal="center" vertical="center" textRotation="255"/>
      <protection locked="0"/>
    </xf>
    <xf numFmtId="0" fontId="27" fillId="0" borderId="16" xfId="0" applyFont="1" applyBorder="1" applyAlignment="1" applyProtection="1">
      <alignment horizontal="center" vertical="center" textRotation="255"/>
      <protection locked="0"/>
    </xf>
    <xf numFmtId="0" fontId="27" fillId="0" borderId="19" xfId="0" applyFont="1" applyBorder="1" applyAlignment="1" applyProtection="1">
      <alignment horizontal="center" vertical="center" textRotation="255"/>
      <protection locked="0"/>
    </xf>
    <xf numFmtId="0" fontId="27" fillId="0" borderId="38" xfId="0" applyFont="1" applyBorder="1" applyAlignment="1" applyProtection="1">
      <alignment horizontal="center" vertical="center" textRotation="255"/>
      <protection locked="0"/>
    </xf>
    <xf numFmtId="0" fontId="27" fillId="0" borderId="25" xfId="0" applyFont="1" applyBorder="1" applyAlignment="1" applyProtection="1">
      <alignment horizontal="center" vertical="center" textRotation="255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176" fontId="27" fillId="8" borderId="39" xfId="0" applyNumberFormat="1" applyFont="1" applyFill="1" applyBorder="1" applyAlignment="1" applyProtection="1">
      <alignment horizontal="left" vertical="top" wrapText="1" shrinkToFit="1"/>
      <protection locked="0"/>
    </xf>
    <xf numFmtId="176" fontId="27" fillId="8" borderId="31" xfId="0" applyNumberFormat="1" applyFont="1" applyFill="1" applyBorder="1" applyAlignment="1" applyProtection="1">
      <alignment horizontal="left" vertical="top" wrapText="1" shrinkToFit="1"/>
      <protection locked="0"/>
    </xf>
    <xf numFmtId="0" fontId="27" fillId="0" borderId="41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0" fontId="27" fillId="0" borderId="15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 shrinkToFit="1"/>
    </xf>
    <xf numFmtId="176" fontId="27" fillId="0" borderId="29" xfId="0" applyNumberFormat="1" applyFont="1" applyFill="1" applyBorder="1" applyAlignment="1" applyProtection="1">
      <alignment horizontal="left" vertical="center" shrinkToFit="1"/>
      <protection locked="0"/>
    </xf>
    <xf numFmtId="176" fontId="27" fillId="0" borderId="30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12" xfId="0" applyFont="1" applyBorder="1" applyAlignment="1" applyProtection="1">
      <alignment horizontal="center" vertical="center" shrinkToFit="1"/>
    </xf>
    <xf numFmtId="0" fontId="27" fillId="0" borderId="28" xfId="0" applyFont="1" applyBorder="1" applyAlignment="1" applyProtection="1">
      <alignment horizontal="center" vertical="center" shrinkToFit="1"/>
    </xf>
    <xf numFmtId="0" fontId="28" fillId="0" borderId="32" xfId="0" applyFont="1" applyBorder="1" applyAlignment="1" applyProtection="1">
      <alignment horizontal="center"/>
    </xf>
    <xf numFmtId="0" fontId="28" fillId="0" borderId="33" xfId="0" applyFont="1" applyBorder="1" applyAlignment="1" applyProtection="1">
      <alignment horizontal="center" vertical="center"/>
    </xf>
    <xf numFmtId="0" fontId="28" fillId="0" borderId="34" xfId="0" applyFont="1" applyBorder="1" applyAlignment="1" applyProtection="1">
      <alignment horizontal="center" vertical="center"/>
    </xf>
    <xf numFmtId="176" fontId="27" fillId="13" borderId="20" xfId="0" applyNumberFormat="1" applyFont="1" applyFill="1" applyBorder="1" applyAlignment="1" applyProtection="1">
      <alignment horizontal="left" vertical="center" wrapText="1" shrinkToFit="1"/>
      <protection locked="0"/>
    </xf>
    <xf numFmtId="176" fontId="27" fillId="13" borderId="24" xfId="0" applyNumberFormat="1" applyFont="1" applyFill="1" applyBorder="1" applyAlignment="1" applyProtection="1">
      <alignment horizontal="left" vertical="center" wrapText="1" shrinkToFit="1"/>
      <protection locked="0"/>
    </xf>
    <xf numFmtId="176" fontId="27" fillId="8" borderId="20" xfId="0" applyNumberFormat="1" applyFont="1" applyFill="1" applyBorder="1" applyAlignment="1" applyProtection="1">
      <alignment horizontal="left" vertical="center" wrapText="1" shrinkToFit="1"/>
      <protection locked="0"/>
    </xf>
    <xf numFmtId="176" fontId="27" fillId="8" borderId="24" xfId="0" applyNumberFormat="1" applyFont="1" applyFill="1" applyBorder="1" applyAlignment="1" applyProtection="1">
      <alignment horizontal="left" vertical="center" wrapText="1" shrinkToFit="1"/>
      <protection locked="0"/>
    </xf>
    <xf numFmtId="176" fontId="27" fillId="6" borderId="20" xfId="0" applyNumberFormat="1" applyFont="1" applyFill="1" applyBorder="1" applyAlignment="1" applyProtection="1">
      <alignment horizontal="left" vertical="center" wrapText="1" shrinkToFit="1"/>
      <protection locked="0"/>
    </xf>
    <xf numFmtId="176" fontId="27" fillId="6" borderId="24" xfId="0" applyNumberFormat="1" applyFont="1" applyFill="1" applyBorder="1" applyAlignment="1" applyProtection="1">
      <alignment horizontal="left" vertical="center" wrapText="1" shrinkToFit="1"/>
      <protection locked="0"/>
    </xf>
    <xf numFmtId="176" fontId="32" fillId="0" borderId="20" xfId="0" applyNumberFormat="1" applyFont="1" applyFill="1" applyBorder="1" applyAlignment="1" applyProtection="1">
      <alignment horizontal="left" vertical="center" wrapText="1" shrinkToFit="1"/>
      <protection locked="0"/>
    </xf>
    <xf numFmtId="176" fontId="32" fillId="0" borderId="24" xfId="0" applyNumberFormat="1" applyFont="1" applyFill="1" applyBorder="1" applyAlignment="1" applyProtection="1">
      <alignment horizontal="left" vertical="center" wrapText="1" shrinkToFit="1"/>
      <protection locked="0"/>
    </xf>
  </cellXfs>
  <cellStyles count="5">
    <cellStyle name="標準" xfId="0" builtinId="0"/>
    <cellStyle name="標準 2" xfId="1"/>
    <cellStyle name="標準_calendar" xfId="2"/>
    <cellStyle name="標準_Sheet1" xfId="3"/>
    <cellStyle name="標準_基本データ" xfId="4"/>
  </cellStyles>
  <dxfs count="2389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</dxf>
    <dxf>
      <fill>
        <patternFill>
          <bgColor indexed="22"/>
        </patternFill>
      </fill>
    </dxf>
    <dxf>
      <font>
        <condense val="0"/>
        <extend val="0"/>
        <color auto="1"/>
      </font>
    </dxf>
  </dxfs>
  <tableStyles count="0" defaultTableStyle="TableStyleMedium9" defaultPivotStyle="PivotStyleLight16"/>
  <colors>
    <mruColors>
      <color rgb="FF0000FF"/>
      <color rgb="FFFF99FF"/>
      <color rgb="FFFFFFCC"/>
      <color rgb="FFCCFFCC"/>
      <color rgb="FF99FF99"/>
      <color rgb="FF99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145357</xdr:colOff>
      <xdr:row>23</xdr:row>
      <xdr:rowOff>0</xdr:rowOff>
    </xdr:from>
    <xdr:to>
      <xdr:col>10</xdr:col>
      <xdr:colOff>145357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84500" y="6379029"/>
          <a:ext cx="0" cy="2667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145357</xdr:colOff>
      <xdr:row>25</xdr:row>
      <xdr:rowOff>0</xdr:rowOff>
    </xdr:from>
    <xdr:to>
      <xdr:col>10</xdr:col>
      <xdr:colOff>145357</xdr:colOff>
      <xdr:row>26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084500" y="6379029"/>
          <a:ext cx="0" cy="2667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145357</xdr:colOff>
      <xdr:row>27</xdr:row>
      <xdr:rowOff>0</xdr:rowOff>
    </xdr:from>
    <xdr:to>
      <xdr:col>10</xdr:col>
      <xdr:colOff>145357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3084500" y="6379029"/>
          <a:ext cx="0" cy="2667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145357</xdr:colOff>
      <xdr:row>29</xdr:row>
      <xdr:rowOff>0</xdr:rowOff>
    </xdr:from>
    <xdr:to>
      <xdr:col>10</xdr:col>
      <xdr:colOff>145357</xdr:colOff>
      <xdr:row>30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084500" y="7445829"/>
          <a:ext cx="0" cy="2667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136071</xdr:colOff>
      <xdr:row>31</xdr:row>
      <xdr:rowOff>0</xdr:rowOff>
    </xdr:from>
    <xdr:to>
      <xdr:col>10</xdr:col>
      <xdr:colOff>146957</xdr:colOff>
      <xdr:row>34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3075214" y="8512629"/>
          <a:ext cx="10886" cy="10668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5443</xdr:colOff>
      <xdr:row>30</xdr:row>
      <xdr:rowOff>141514</xdr:rowOff>
    </xdr:from>
    <xdr:to>
      <xdr:col>15</xdr:col>
      <xdr:colOff>5443</xdr:colOff>
      <xdr:row>30</xdr:row>
      <xdr:rowOff>146957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3826329" y="8387443"/>
          <a:ext cx="587828" cy="544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136072</xdr:rowOff>
    </xdr:from>
    <xdr:to>
      <xdr:col>8</xdr:col>
      <xdr:colOff>0</xdr:colOff>
      <xdr:row>30</xdr:row>
      <xdr:rowOff>141515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V="1">
          <a:off x="1763486" y="8382001"/>
          <a:ext cx="587828" cy="544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5443</xdr:colOff>
      <xdr:row>30</xdr:row>
      <xdr:rowOff>141513</xdr:rowOff>
    </xdr:from>
    <xdr:to>
      <xdr:col>6</xdr:col>
      <xdr:colOff>8049</xdr:colOff>
      <xdr:row>32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2066063" y="10195083"/>
          <a:ext cx="2606" cy="4487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2916</xdr:colOff>
      <xdr:row>30</xdr:row>
      <xdr:rowOff>138831</xdr:rowOff>
    </xdr:from>
    <xdr:to>
      <xdr:col>15</xdr:col>
      <xdr:colOff>6569</xdr:colOff>
      <xdr:row>32</xdr:row>
      <xdr:rowOff>3886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5154465" y="10192401"/>
          <a:ext cx="3653" cy="455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5443</xdr:colOff>
      <xdr:row>28</xdr:row>
      <xdr:rowOff>141514</xdr:rowOff>
    </xdr:from>
    <xdr:to>
      <xdr:col>8</xdr:col>
      <xdr:colOff>0</xdr:colOff>
      <xdr:row>28</xdr:row>
      <xdr:rowOff>141515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1181100" y="7854043"/>
          <a:ext cx="1170214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5443</xdr:colOff>
      <xdr:row>28</xdr:row>
      <xdr:rowOff>136072</xdr:rowOff>
    </xdr:from>
    <xdr:to>
      <xdr:col>4</xdr:col>
      <xdr:colOff>5443</xdr:colOff>
      <xdr:row>32</xdr:row>
      <xdr:rowOff>5442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1181100" y="7848601"/>
          <a:ext cx="0" cy="93617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85725</xdr:colOff>
      <xdr:row>6</xdr:row>
      <xdr:rowOff>85725</xdr:rowOff>
    </xdr:from>
    <xdr:to>
      <xdr:col>27</xdr:col>
      <xdr:colOff>295275</xdr:colOff>
      <xdr:row>17</xdr:row>
      <xdr:rowOff>142875</xdr:rowOff>
    </xdr:to>
    <xdr:sp macro="" textlink="">
      <xdr:nvSpPr>
        <xdr:cNvPr id="11278" name="Text Box 1">
          <a:extLst>
            <a:ext uri="{FF2B5EF4-FFF2-40B4-BE49-F238E27FC236}">
              <a16:creationId xmlns:a16="http://schemas.microsoft.com/office/drawing/2014/main" id="{00000000-0008-0000-0400-00000E2C0000}"/>
            </a:ext>
          </a:extLst>
        </xdr:cNvPr>
        <xdr:cNvSpPr txBox="1">
          <a:spLocks noChangeArrowheads="1"/>
        </xdr:cNvSpPr>
      </xdr:nvSpPr>
      <xdr:spPr bwMode="auto">
        <a:xfrm rot="5400000">
          <a:off x="9691687" y="2052638"/>
          <a:ext cx="18383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318;%20%20&#24179;&#25104;&#65298;&#65301;&#24180;&#24230;&#29066;&#26412;&#30476;&#20844;&#31435;&#23567;&#20013;&#23398;&#26657;&#21021;&#20219;&#32773;&#30740;&#20462;&#23455;&#26045;&#35201;&#32177;&#21450;&#12403;&#24180;&#38291;&#30740;&#20462;&#35336;&#30011;&#31561;&#12395;&#12388;&#12356;&#12390;&#65288;&#36890;&#30693;&#65289;\&#9314;&#25945;&#22996;&#12424;&#12426;\&#9312;&#20154;&#21513;&#24066;\&#35199;&#28716;\&#21021;&#20219;&#32773;&#30740;&#20462;&#24180;&#38291;&#25351;&#23566;&#35336;&#30011;&#65288;&#20154;&#21513;&#35199;&#23567;&#12288;&#39641;&#28580;&#25945;&#35565;&#65289;&#260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teacher\Desktop\&#65320;&#65298;&#65297;&#12288;&#21021;&#20219;&#32773;&#30740;&#20462;(&#23567;&#23398;&#26657;&#65289;\&#65320;&#65298;&#65297;&#21021;&#20219;&#32773;&#30740;&#20462;&#25351;&#23566;&#35336;&#30011;&#20363;&#65288;&#20154;&#26481;&#23567;&#65306;&#39641;&#286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データ"/>
      <sheetName val="祝日設定"/>
      <sheetName val="年間行事"/>
      <sheetName val="年間一覧表"/>
      <sheetName val="年間計画"/>
      <sheetName val="研修内容一覧表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 refreshError="1"/>
      <sheetData sheetId="1">
        <row r="7">
          <cell r="A7">
            <v>41640</v>
          </cell>
        </row>
        <row r="8">
          <cell r="A8">
            <v>41652</v>
          </cell>
        </row>
        <row r="9">
          <cell r="A9">
            <v>41681</v>
          </cell>
        </row>
        <row r="10">
          <cell r="A10" t="str">
            <v>00/00</v>
          </cell>
        </row>
        <row r="11">
          <cell r="A11">
            <v>41719</v>
          </cell>
        </row>
        <row r="12">
          <cell r="A12" t="str">
            <v>00/00</v>
          </cell>
        </row>
        <row r="13">
          <cell r="A13">
            <v>41393</v>
          </cell>
        </row>
        <row r="14">
          <cell r="A14" t="str">
            <v>00/00</v>
          </cell>
        </row>
        <row r="15">
          <cell r="A15">
            <v>41397</v>
          </cell>
        </row>
        <row r="16">
          <cell r="A16">
            <v>41398</v>
          </cell>
        </row>
        <row r="17">
          <cell r="A17">
            <v>41399</v>
          </cell>
        </row>
        <row r="18">
          <cell r="A18">
            <v>41399</v>
          </cell>
        </row>
        <row r="19">
          <cell r="A19">
            <v>41470</v>
          </cell>
        </row>
        <row r="20">
          <cell r="A20" t="str">
            <v>00/00</v>
          </cell>
        </row>
        <row r="21">
          <cell r="A21">
            <v>41533</v>
          </cell>
        </row>
        <row r="22">
          <cell r="A22" t="str">
            <v>00/00</v>
          </cell>
        </row>
        <row r="23">
          <cell r="A23">
            <v>41540</v>
          </cell>
        </row>
        <row r="24">
          <cell r="A24" t="str">
            <v>00/00</v>
          </cell>
        </row>
        <row r="25">
          <cell r="A25">
            <v>41561</v>
          </cell>
        </row>
        <row r="26">
          <cell r="A26">
            <v>41581</v>
          </cell>
        </row>
        <row r="27">
          <cell r="A27">
            <v>41581</v>
          </cell>
        </row>
        <row r="28">
          <cell r="A28">
            <v>41601</v>
          </cell>
        </row>
        <row r="29">
          <cell r="A29" t="str">
            <v>00/00</v>
          </cell>
        </row>
        <row r="30">
          <cell r="A30">
            <v>41631</v>
          </cell>
        </row>
        <row r="31">
          <cell r="A31" t="str">
            <v>00/00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方法等について"/>
      <sheetName val="基本データ"/>
      <sheetName val="祝日設定"/>
      <sheetName val="年間行事"/>
      <sheetName val="年間一覧表"/>
      <sheetName val="研修内容一覧表"/>
      <sheetName val="年間計画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/>
      <sheetData sheetId="1"/>
      <sheetData sheetId="2">
        <row r="7">
          <cell r="A7">
            <v>40179</v>
          </cell>
        </row>
        <row r="8">
          <cell r="A8">
            <v>40189</v>
          </cell>
        </row>
        <row r="9">
          <cell r="A9">
            <v>40220</v>
          </cell>
        </row>
        <row r="10">
          <cell r="A10" t="str">
            <v>00/00</v>
          </cell>
        </row>
        <row r="11">
          <cell r="A11">
            <v>40258</v>
          </cell>
        </row>
        <row r="12">
          <cell r="A12" t="e">
            <v>#VALUE!</v>
          </cell>
        </row>
        <row r="13">
          <cell r="A13">
            <v>39932</v>
          </cell>
        </row>
        <row r="14">
          <cell r="A14" t="str">
            <v>00/00</v>
          </cell>
        </row>
        <row r="15">
          <cell r="A15">
            <v>39936</v>
          </cell>
        </row>
        <row r="16">
          <cell r="A16">
            <v>39937</v>
          </cell>
        </row>
        <row r="17">
          <cell r="A17">
            <v>39938</v>
          </cell>
        </row>
        <row r="18">
          <cell r="A18" t="str">
            <v>00/00</v>
          </cell>
        </row>
        <row r="19">
          <cell r="A19">
            <v>40014</v>
          </cell>
        </row>
        <row r="20">
          <cell r="A20" t="str">
            <v>00/00</v>
          </cell>
        </row>
        <row r="21">
          <cell r="A21">
            <v>40077</v>
          </cell>
        </row>
        <row r="22">
          <cell r="A22" t="str">
            <v>00/00</v>
          </cell>
        </row>
        <row r="23">
          <cell r="A23">
            <v>40079</v>
          </cell>
        </row>
        <row r="24">
          <cell r="A24" t="str">
            <v>00/00</v>
          </cell>
        </row>
        <row r="25">
          <cell r="A25">
            <v>40098</v>
          </cell>
        </row>
        <row r="26">
          <cell r="A26">
            <v>40120</v>
          </cell>
        </row>
        <row r="27">
          <cell r="A27" t="str">
            <v>00/00</v>
          </cell>
        </row>
        <row r="28">
          <cell r="A28">
            <v>40140</v>
          </cell>
        </row>
        <row r="29">
          <cell r="A29" t="str">
            <v>00/00</v>
          </cell>
        </row>
        <row r="30">
          <cell r="A30">
            <v>40170</v>
          </cell>
        </row>
        <row r="31">
          <cell r="A31" t="str">
            <v>00/00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W10"/>
  <sheetViews>
    <sheetView workbookViewId="0">
      <selection activeCell="E20" sqref="E20"/>
    </sheetView>
  </sheetViews>
  <sheetFormatPr defaultColWidth="9" defaultRowHeight="12" x14ac:dyDescent="0.15"/>
  <cols>
    <col min="1" max="1" width="4.375" style="10" customWidth="1"/>
    <col min="2" max="2" width="6.75" style="10" customWidth="1"/>
    <col min="3" max="16" width="5" style="10" customWidth="1"/>
    <col min="17" max="17" width="8.875" style="10" customWidth="1"/>
    <col min="18" max="16384" width="9" style="10"/>
  </cols>
  <sheetData>
    <row r="1" spans="1:23" ht="28.5" customHeight="1" x14ac:dyDescent="0.15">
      <c r="A1" s="329" t="s">
        <v>273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23" ht="12.75" thickBot="1" x14ac:dyDescent="0.2"/>
    <row r="3" spans="1:23" ht="18" customHeight="1" thickBot="1" x14ac:dyDescent="0.2">
      <c r="A3" s="132"/>
      <c r="B3" s="133" t="s">
        <v>328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  <c r="R3" s="9"/>
      <c r="S3" s="9"/>
      <c r="T3" s="9"/>
      <c r="U3" s="9"/>
      <c r="V3" s="9"/>
      <c r="W3" s="9"/>
    </row>
    <row r="4" spans="1:23" ht="18" customHeight="1" thickBot="1" x14ac:dyDescent="0.2">
      <c r="A4" s="135" t="s">
        <v>328</v>
      </c>
      <c r="B4" s="154">
        <v>6</v>
      </c>
      <c r="C4" s="136" t="s">
        <v>69</v>
      </c>
      <c r="D4" s="136"/>
      <c r="E4" s="136" t="s">
        <v>70</v>
      </c>
      <c r="F4" s="137">
        <f>B4+2018</f>
        <v>2024</v>
      </c>
      <c r="G4" s="138" t="s">
        <v>71</v>
      </c>
      <c r="H4" s="137">
        <f>F4+1</f>
        <v>2025</v>
      </c>
      <c r="I4" s="136"/>
      <c r="J4" s="335" t="str">
        <f>"令和"&amp;B4&amp;"年度"</f>
        <v>令和6年度</v>
      </c>
      <c r="K4" s="335"/>
      <c r="L4" s="335"/>
      <c r="M4" s="139"/>
      <c r="N4" s="139"/>
      <c r="O4" s="139"/>
      <c r="P4" s="139"/>
      <c r="Q4" s="140"/>
      <c r="R4" s="9"/>
      <c r="S4" s="9"/>
      <c r="T4" s="9"/>
      <c r="U4" s="9"/>
      <c r="V4" s="9"/>
      <c r="W4" s="9"/>
    </row>
    <row r="5" spans="1:23" ht="18" customHeight="1" thickBot="1" x14ac:dyDescent="0.2">
      <c r="A5" s="135"/>
      <c r="B5" s="332" t="s">
        <v>443</v>
      </c>
      <c r="C5" s="333"/>
      <c r="D5" s="333"/>
      <c r="E5" s="334"/>
      <c r="F5" s="136"/>
      <c r="G5" s="136"/>
      <c r="H5" s="136"/>
      <c r="I5" s="136"/>
      <c r="J5" s="136"/>
      <c r="K5" s="136"/>
      <c r="L5" s="136"/>
      <c r="M5" s="322" t="s">
        <v>137</v>
      </c>
      <c r="N5" s="323"/>
      <c r="O5" s="323"/>
      <c r="P5" s="323"/>
      <c r="Q5" s="324"/>
      <c r="R5" s="9"/>
      <c r="S5" s="9"/>
      <c r="T5" s="9"/>
      <c r="U5" s="9"/>
      <c r="V5" s="9"/>
      <c r="W5" s="9"/>
    </row>
    <row r="6" spans="1:23" ht="18" customHeight="1" thickBot="1" x14ac:dyDescent="0.2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330" t="s">
        <v>325</v>
      </c>
      <c r="N6" s="330"/>
      <c r="O6" s="330"/>
      <c r="P6" s="330"/>
      <c r="Q6" s="331"/>
      <c r="R6" s="9"/>
      <c r="S6" s="9"/>
      <c r="T6" s="9"/>
      <c r="U6" s="9"/>
      <c r="V6" s="9"/>
      <c r="W6" s="9"/>
    </row>
    <row r="7" spans="1:23" ht="18" customHeight="1" thickBot="1" x14ac:dyDescent="0.2">
      <c r="A7" s="135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322" t="s">
        <v>546</v>
      </c>
      <c r="N7" s="323"/>
      <c r="O7" s="323"/>
      <c r="P7" s="323"/>
      <c r="Q7" s="324"/>
      <c r="R7" s="9"/>
      <c r="S7" s="9"/>
      <c r="T7" s="9"/>
      <c r="U7" s="9"/>
      <c r="V7" s="9"/>
      <c r="W7" s="9"/>
    </row>
    <row r="8" spans="1:23" ht="18" customHeight="1" thickBot="1" x14ac:dyDescent="0.2">
      <c r="A8" s="135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327" t="s">
        <v>561</v>
      </c>
      <c r="N8" s="327"/>
      <c r="O8" s="327"/>
      <c r="P8" s="327"/>
      <c r="Q8" s="328"/>
      <c r="R8" s="9"/>
      <c r="S8" s="9"/>
      <c r="T8" s="9"/>
      <c r="U8" s="9"/>
      <c r="V8" s="9"/>
      <c r="W8" s="9"/>
    </row>
    <row r="9" spans="1:23" ht="18" customHeight="1" thickBot="1" x14ac:dyDescent="0.2">
      <c r="A9" s="135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322" t="s">
        <v>547</v>
      </c>
      <c r="N9" s="323"/>
      <c r="O9" s="323"/>
      <c r="P9" s="323"/>
      <c r="Q9" s="324"/>
      <c r="R9" s="9"/>
      <c r="S9" s="9"/>
      <c r="T9" s="9"/>
      <c r="U9" s="9"/>
      <c r="V9" s="9"/>
      <c r="W9" s="9"/>
    </row>
    <row r="10" spans="1:23" ht="18" customHeight="1" thickBot="1" x14ac:dyDescent="0.2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325" t="s">
        <v>562</v>
      </c>
      <c r="N10" s="325"/>
      <c r="O10" s="325"/>
      <c r="P10" s="325"/>
      <c r="Q10" s="326"/>
      <c r="R10" s="8"/>
      <c r="S10" s="8"/>
      <c r="T10" s="8"/>
      <c r="U10" s="8"/>
      <c r="V10" s="8"/>
      <c r="W10" s="8"/>
    </row>
  </sheetData>
  <mergeCells count="9">
    <mergeCell ref="M7:Q7"/>
    <mergeCell ref="M10:Q10"/>
    <mergeCell ref="M8:Q8"/>
    <mergeCell ref="M9:Q9"/>
    <mergeCell ref="A1:Q1"/>
    <mergeCell ref="M6:Q6"/>
    <mergeCell ref="B5:E5"/>
    <mergeCell ref="J4:L4"/>
    <mergeCell ref="M5:Q5"/>
  </mergeCells>
  <phoneticPr fontId="2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G40"/>
  <sheetViews>
    <sheetView topLeftCell="A22" zoomScale="118" zoomScaleNormal="118" workbookViewId="0">
      <selection activeCell="C9" sqref="C9"/>
    </sheetView>
  </sheetViews>
  <sheetFormatPr defaultRowHeight="9.75" x14ac:dyDescent="0.15"/>
  <cols>
    <col min="1" max="1" width="2.625" style="49" customWidth="1"/>
    <col min="2" max="2" width="2.625" style="75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1" width="9" style="49"/>
    <col min="252" max="253" width="2.625" style="49" customWidth="1"/>
    <col min="254" max="254" width="14.625" style="49" customWidth="1"/>
    <col min="255" max="255" width="10.625" style="49" customWidth="1"/>
    <col min="256" max="256" width="14.125" style="49" customWidth="1"/>
    <col min="257" max="257" width="8.625" style="49" customWidth="1"/>
    <col min="258" max="258" width="15.625" style="49" customWidth="1"/>
    <col min="259" max="259" width="6.25" style="49" customWidth="1"/>
    <col min="260" max="507" width="9" style="49"/>
    <col min="508" max="509" width="2.625" style="49" customWidth="1"/>
    <col min="510" max="510" width="14.625" style="49" customWidth="1"/>
    <col min="511" max="511" width="10.625" style="49" customWidth="1"/>
    <col min="512" max="512" width="14.125" style="49" customWidth="1"/>
    <col min="513" max="513" width="8.625" style="49" customWidth="1"/>
    <col min="514" max="514" width="15.625" style="49" customWidth="1"/>
    <col min="515" max="515" width="6.25" style="49" customWidth="1"/>
    <col min="516" max="763" width="9" style="49"/>
    <col min="764" max="765" width="2.625" style="49" customWidth="1"/>
    <col min="766" max="766" width="14.625" style="49" customWidth="1"/>
    <col min="767" max="767" width="10.625" style="49" customWidth="1"/>
    <col min="768" max="768" width="14.125" style="49" customWidth="1"/>
    <col min="769" max="769" width="8.625" style="49" customWidth="1"/>
    <col min="770" max="770" width="15.625" style="49" customWidth="1"/>
    <col min="771" max="771" width="6.25" style="49" customWidth="1"/>
    <col min="772" max="1019" width="9" style="49"/>
    <col min="1020" max="1021" width="2.625" style="49" customWidth="1"/>
    <col min="1022" max="1022" width="14.625" style="49" customWidth="1"/>
    <col min="1023" max="1023" width="10.625" style="49" customWidth="1"/>
    <col min="1024" max="1024" width="14.125" style="49" customWidth="1"/>
    <col min="1025" max="1025" width="8.625" style="49" customWidth="1"/>
    <col min="1026" max="1026" width="15.625" style="49" customWidth="1"/>
    <col min="1027" max="1027" width="6.25" style="49" customWidth="1"/>
    <col min="1028" max="1275" width="9" style="49"/>
    <col min="1276" max="1277" width="2.625" style="49" customWidth="1"/>
    <col min="1278" max="1278" width="14.625" style="49" customWidth="1"/>
    <col min="1279" max="1279" width="10.625" style="49" customWidth="1"/>
    <col min="1280" max="1280" width="14.125" style="49" customWidth="1"/>
    <col min="1281" max="1281" width="8.625" style="49" customWidth="1"/>
    <col min="1282" max="1282" width="15.625" style="49" customWidth="1"/>
    <col min="1283" max="1283" width="6.25" style="49" customWidth="1"/>
    <col min="1284" max="1531" width="9" style="49"/>
    <col min="1532" max="1533" width="2.625" style="49" customWidth="1"/>
    <col min="1534" max="1534" width="14.625" style="49" customWidth="1"/>
    <col min="1535" max="1535" width="10.625" style="49" customWidth="1"/>
    <col min="1536" max="1536" width="14.125" style="49" customWidth="1"/>
    <col min="1537" max="1537" width="8.625" style="49" customWidth="1"/>
    <col min="1538" max="1538" width="15.625" style="49" customWidth="1"/>
    <col min="1539" max="1539" width="6.25" style="49" customWidth="1"/>
    <col min="1540" max="1787" width="9" style="49"/>
    <col min="1788" max="1789" width="2.625" style="49" customWidth="1"/>
    <col min="1790" max="1790" width="14.625" style="49" customWidth="1"/>
    <col min="1791" max="1791" width="10.625" style="49" customWidth="1"/>
    <col min="1792" max="1792" width="14.125" style="49" customWidth="1"/>
    <col min="1793" max="1793" width="8.625" style="49" customWidth="1"/>
    <col min="1794" max="1794" width="15.625" style="49" customWidth="1"/>
    <col min="1795" max="1795" width="6.25" style="49" customWidth="1"/>
    <col min="1796" max="2043" width="9" style="49"/>
    <col min="2044" max="2045" width="2.625" style="49" customWidth="1"/>
    <col min="2046" max="2046" width="14.625" style="49" customWidth="1"/>
    <col min="2047" max="2047" width="10.625" style="49" customWidth="1"/>
    <col min="2048" max="2048" width="14.125" style="49" customWidth="1"/>
    <col min="2049" max="2049" width="8.625" style="49" customWidth="1"/>
    <col min="2050" max="2050" width="15.625" style="49" customWidth="1"/>
    <col min="2051" max="2051" width="6.25" style="49" customWidth="1"/>
    <col min="2052" max="2299" width="9" style="49"/>
    <col min="2300" max="2301" width="2.625" style="49" customWidth="1"/>
    <col min="2302" max="2302" width="14.625" style="49" customWidth="1"/>
    <col min="2303" max="2303" width="10.625" style="49" customWidth="1"/>
    <col min="2304" max="2304" width="14.125" style="49" customWidth="1"/>
    <col min="2305" max="2305" width="8.625" style="49" customWidth="1"/>
    <col min="2306" max="2306" width="15.625" style="49" customWidth="1"/>
    <col min="2307" max="2307" width="6.25" style="49" customWidth="1"/>
    <col min="2308" max="2555" width="9" style="49"/>
    <col min="2556" max="2557" width="2.625" style="49" customWidth="1"/>
    <col min="2558" max="2558" width="14.625" style="49" customWidth="1"/>
    <col min="2559" max="2559" width="10.625" style="49" customWidth="1"/>
    <col min="2560" max="2560" width="14.125" style="49" customWidth="1"/>
    <col min="2561" max="2561" width="8.625" style="49" customWidth="1"/>
    <col min="2562" max="2562" width="15.625" style="49" customWidth="1"/>
    <col min="2563" max="2563" width="6.25" style="49" customWidth="1"/>
    <col min="2564" max="2811" width="9" style="49"/>
    <col min="2812" max="2813" width="2.625" style="49" customWidth="1"/>
    <col min="2814" max="2814" width="14.625" style="49" customWidth="1"/>
    <col min="2815" max="2815" width="10.625" style="49" customWidth="1"/>
    <col min="2816" max="2816" width="14.125" style="49" customWidth="1"/>
    <col min="2817" max="2817" width="8.625" style="49" customWidth="1"/>
    <col min="2818" max="2818" width="15.625" style="49" customWidth="1"/>
    <col min="2819" max="2819" width="6.25" style="49" customWidth="1"/>
    <col min="2820" max="3067" width="9" style="49"/>
    <col min="3068" max="3069" width="2.625" style="49" customWidth="1"/>
    <col min="3070" max="3070" width="14.625" style="49" customWidth="1"/>
    <col min="3071" max="3071" width="10.625" style="49" customWidth="1"/>
    <col min="3072" max="3072" width="14.125" style="49" customWidth="1"/>
    <col min="3073" max="3073" width="8.625" style="49" customWidth="1"/>
    <col min="3074" max="3074" width="15.625" style="49" customWidth="1"/>
    <col min="3075" max="3075" width="6.25" style="49" customWidth="1"/>
    <col min="3076" max="3323" width="9" style="49"/>
    <col min="3324" max="3325" width="2.625" style="49" customWidth="1"/>
    <col min="3326" max="3326" width="14.625" style="49" customWidth="1"/>
    <col min="3327" max="3327" width="10.625" style="49" customWidth="1"/>
    <col min="3328" max="3328" width="14.125" style="49" customWidth="1"/>
    <col min="3329" max="3329" width="8.625" style="49" customWidth="1"/>
    <col min="3330" max="3330" width="15.625" style="49" customWidth="1"/>
    <col min="3331" max="3331" width="6.25" style="49" customWidth="1"/>
    <col min="3332" max="3579" width="9" style="49"/>
    <col min="3580" max="3581" width="2.625" style="49" customWidth="1"/>
    <col min="3582" max="3582" width="14.625" style="49" customWidth="1"/>
    <col min="3583" max="3583" width="10.625" style="49" customWidth="1"/>
    <col min="3584" max="3584" width="14.125" style="49" customWidth="1"/>
    <col min="3585" max="3585" width="8.625" style="49" customWidth="1"/>
    <col min="3586" max="3586" width="15.625" style="49" customWidth="1"/>
    <col min="3587" max="3587" width="6.25" style="49" customWidth="1"/>
    <col min="3588" max="3835" width="9" style="49"/>
    <col min="3836" max="3837" width="2.625" style="49" customWidth="1"/>
    <col min="3838" max="3838" width="14.625" style="49" customWidth="1"/>
    <col min="3839" max="3839" width="10.625" style="49" customWidth="1"/>
    <col min="3840" max="3840" width="14.125" style="49" customWidth="1"/>
    <col min="3841" max="3841" width="8.625" style="49" customWidth="1"/>
    <col min="3842" max="3842" width="15.625" style="49" customWidth="1"/>
    <col min="3843" max="3843" width="6.25" style="49" customWidth="1"/>
    <col min="3844" max="4091" width="9" style="49"/>
    <col min="4092" max="4093" width="2.625" style="49" customWidth="1"/>
    <col min="4094" max="4094" width="14.625" style="49" customWidth="1"/>
    <col min="4095" max="4095" width="10.625" style="49" customWidth="1"/>
    <col min="4096" max="4096" width="14.125" style="49" customWidth="1"/>
    <col min="4097" max="4097" width="8.625" style="49" customWidth="1"/>
    <col min="4098" max="4098" width="15.625" style="49" customWidth="1"/>
    <col min="4099" max="4099" width="6.25" style="49" customWidth="1"/>
    <col min="4100" max="4347" width="9" style="49"/>
    <col min="4348" max="4349" width="2.625" style="49" customWidth="1"/>
    <col min="4350" max="4350" width="14.625" style="49" customWidth="1"/>
    <col min="4351" max="4351" width="10.625" style="49" customWidth="1"/>
    <col min="4352" max="4352" width="14.125" style="49" customWidth="1"/>
    <col min="4353" max="4353" width="8.625" style="49" customWidth="1"/>
    <col min="4354" max="4354" width="15.625" style="49" customWidth="1"/>
    <col min="4355" max="4355" width="6.25" style="49" customWidth="1"/>
    <col min="4356" max="4603" width="9" style="49"/>
    <col min="4604" max="4605" width="2.625" style="49" customWidth="1"/>
    <col min="4606" max="4606" width="14.625" style="49" customWidth="1"/>
    <col min="4607" max="4607" width="10.625" style="49" customWidth="1"/>
    <col min="4608" max="4608" width="14.125" style="49" customWidth="1"/>
    <col min="4609" max="4609" width="8.625" style="49" customWidth="1"/>
    <col min="4610" max="4610" width="15.625" style="49" customWidth="1"/>
    <col min="4611" max="4611" width="6.25" style="49" customWidth="1"/>
    <col min="4612" max="4859" width="9" style="49"/>
    <col min="4860" max="4861" width="2.625" style="49" customWidth="1"/>
    <col min="4862" max="4862" width="14.625" style="49" customWidth="1"/>
    <col min="4863" max="4863" width="10.625" style="49" customWidth="1"/>
    <col min="4864" max="4864" width="14.125" style="49" customWidth="1"/>
    <col min="4865" max="4865" width="8.625" style="49" customWidth="1"/>
    <col min="4866" max="4866" width="15.625" style="49" customWidth="1"/>
    <col min="4867" max="4867" width="6.25" style="49" customWidth="1"/>
    <col min="4868" max="5115" width="9" style="49"/>
    <col min="5116" max="5117" width="2.625" style="49" customWidth="1"/>
    <col min="5118" max="5118" width="14.625" style="49" customWidth="1"/>
    <col min="5119" max="5119" width="10.625" style="49" customWidth="1"/>
    <col min="5120" max="5120" width="14.125" style="49" customWidth="1"/>
    <col min="5121" max="5121" width="8.625" style="49" customWidth="1"/>
    <col min="5122" max="5122" width="15.625" style="49" customWidth="1"/>
    <col min="5123" max="5123" width="6.25" style="49" customWidth="1"/>
    <col min="5124" max="5371" width="9" style="49"/>
    <col min="5372" max="5373" width="2.625" style="49" customWidth="1"/>
    <col min="5374" max="5374" width="14.625" style="49" customWidth="1"/>
    <col min="5375" max="5375" width="10.625" style="49" customWidth="1"/>
    <col min="5376" max="5376" width="14.125" style="49" customWidth="1"/>
    <col min="5377" max="5377" width="8.625" style="49" customWidth="1"/>
    <col min="5378" max="5378" width="15.625" style="49" customWidth="1"/>
    <col min="5379" max="5379" width="6.25" style="49" customWidth="1"/>
    <col min="5380" max="5627" width="9" style="49"/>
    <col min="5628" max="5629" width="2.625" style="49" customWidth="1"/>
    <col min="5630" max="5630" width="14.625" style="49" customWidth="1"/>
    <col min="5631" max="5631" width="10.625" style="49" customWidth="1"/>
    <col min="5632" max="5632" width="14.125" style="49" customWidth="1"/>
    <col min="5633" max="5633" width="8.625" style="49" customWidth="1"/>
    <col min="5634" max="5634" width="15.625" style="49" customWidth="1"/>
    <col min="5635" max="5635" width="6.25" style="49" customWidth="1"/>
    <col min="5636" max="5883" width="9" style="49"/>
    <col min="5884" max="5885" width="2.625" style="49" customWidth="1"/>
    <col min="5886" max="5886" width="14.625" style="49" customWidth="1"/>
    <col min="5887" max="5887" width="10.625" style="49" customWidth="1"/>
    <col min="5888" max="5888" width="14.125" style="49" customWidth="1"/>
    <col min="5889" max="5889" width="8.625" style="49" customWidth="1"/>
    <col min="5890" max="5890" width="15.625" style="49" customWidth="1"/>
    <col min="5891" max="5891" width="6.25" style="49" customWidth="1"/>
    <col min="5892" max="6139" width="9" style="49"/>
    <col min="6140" max="6141" width="2.625" style="49" customWidth="1"/>
    <col min="6142" max="6142" width="14.625" style="49" customWidth="1"/>
    <col min="6143" max="6143" width="10.625" style="49" customWidth="1"/>
    <col min="6144" max="6144" width="14.125" style="49" customWidth="1"/>
    <col min="6145" max="6145" width="8.625" style="49" customWidth="1"/>
    <col min="6146" max="6146" width="15.625" style="49" customWidth="1"/>
    <col min="6147" max="6147" width="6.25" style="49" customWidth="1"/>
    <col min="6148" max="6395" width="9" style="49"/>
    <col min="6396" max="6397" width="2.625" style="49" customWidth="1"/>
    <col min="6398" max="6398" width="14.625" style="49" customWidth="1"/>
    <col min="6399" max="6399" width="10.625" style="49" customWidth="1"/>
    <col min="6400" max="6400" width="14.125" style="49" customWidth="1"/>
    <col min="6401" max="6401" width="8.625" style="49" customWidth="1"/>
    <col min="6402" max="6402" width="15.625" style="49" customWidth="1"/>
    <col min="6403" max="6403" width="6.25" style="49" customWidth="1"/>
    <col min="6404" max="6651" width="9" style="49"/>
    <col min="6652" max="6653" width="2.625" style="49" customWidth="1"/>
    <col min="6654" max="6654" width="14.625" style="49" customWidth="1"/>
    <col min="6655" max="6655" width="10.625" style="49" customWidth="1"/>
    <col min="6656" max="6656" width="14.125" style="49" customWidth="1"/>
    <col min="6657" max="6657" width="8.625" style="49" customWidth="1"/>
    <col min="6658" max="6658" width="15.625" style="49" customWidth="1"/>
    <col min="6659" max="6659" width="6.25" style="49" customWidth="1"/>
    <col min="6660" max="6907" width="9" style="49"/>
    <col min="6908" max="6909" width="2.625" style="49" customWidth="1"/>
    <col min="6910" max="6910" width="14.625" style="49" customWidth="1"/>
    <col min="6911" max="6911" width="10.625" style="49" customWidth="1"/>
    <col min="6912" max="6912" width="14.125" style="49" customWidth="1"/>
    <col min="6913" max="6913" width="8.625" style="49" customWidth="1"/>
    <col min="6914" max="6914" width="15.625" style="49" customWidth="1"/>
    <col min="6915" max="6915" width="6.25" style="49" customWidth="1"/>
    <col min="6916" max="7163" width="9" style="49"/>
    <col min="7164" max="7165" width="2.625" style="49" customWidth="1"/>
    <col min="7166" max="7166" width="14.625" style="49" customWidth="1"/>
    <col min="7167" max="7167" width="10.625" style="49" customWidth="1"/>
    <col min="7168" max="7168" width="14.125" style="49" customWidth="1"/>
    <col min="7169" max="7169" width="8.625" style="49" customWidth="1"/>
    <col min="7170" max="7170" width="15.625" style="49" customWidth="1"/>
    <col min="7171" max="7171" width="6.25" style="49" customWidth="1"/>
    <col min="7172" max="7419" width="9" style="49"/>
    <col min="7420" max="7421" width="2.625" style="49" customWidth="1"/>
    <col min="7422" max="7422" width="14.625" style="49" customWidth="1"/>
    <col min="7423" max="7423" width="10.625" style="49" customWidth="1"/>
    <col min="7424" max="7424" width="14.125" style="49" customWidth="1"/>
    <col min="7425" max="7425" width="8.625" style="49" customWidth="1"/>
    <col min="7426" max="7426" width="15.625" style="49" customWidth="1"/>
    <col min="7427" max="7427" width="6.25" style="49" customWidth="1"/>
    <col min="7428" max="7675" width="9" style="49"/>
    <col min="7676" max="7677" width="2.625" style="49" customWidth="1"/>
    <col min="7678" max="7678" width="14.625" style="49" customWidth="1"/>
    <col min="7679" max="7679" width="10.625" style="49" customWidth="1"/>
    <col min="7680" max="7680" width="14.125" style="49" customWidth="1"/>
    <col min="7681" max="7681" width="8.625" style="49" customWidth="1"/>
    <col min="7682" max="7682" width="15.625" style="49" customWidth="1"/>
    <col min="7683" max="7683" width="6.25" style="49" customWidth="1"/>
    <col min="7684" max="7931" width="9" style="49"/>
    <col min="7932" max="7933" width="2.625" style="49" customWidth="1"/>
    <col min="7934" max="7934" width="14.625" style="49" customWidth="1"/>
    <col min="7935" max="7935" width="10.625" style="49" customWidth="1"/>
    <col min="7936" max="7936" width="14.125" style="49" customWidth="1"/>
    <col min="7937" max="7937" width="8.625" style="49" customWidth="1"/>
    <col min="7938" max="7938" width="15.625" style="49" customWidth="1"/>
    <col min="7939" max="7939" width="6.25" style="49" customWidth="1"/>
    <col min="7940" max="8187" width="9" style="49"/>
    <col min="8188" max="8189" width="2.625" style="49" customWidth="1"/>
    <col min="8190" max="8190" width="14.625" style="49" customWidth="1"/>
    <col min="8191" max="8191" width="10.625" style="49" customWidth="1"/>
    <col min="8192" max="8192" width="14.125" style="49" customWidth="1"/>
    <col min="8193" max="8193" width="8.625" style="49" customWidth="1"/>
    <col min="8194" max="8194" width="15.625" style="49" customWidth="1"/>
    <col min="8195" max="8195" width="6.25" style="49" customWidth="1"/>
    <col min="8196" max="8443" width="9" style="49"/>
    <col min="8444" max="8445" width="2.625" style="49" customWidth="1"/>
    <col min="8446" max="8446" width="14.625" style="49" customWidth="1"/>
    <col min="8447" max="8447" width="10.625" style="49" customWidth="1"/>
    <col min="8448" max="8448" width="14.125" style="49" customWidth="1"/>
    <col min="8449" max="8449" width="8.625" style="49" customWidth="1"/>
    <col min="8450" max="8450" width="15.625" style="49" customWidth="1"/>
    <col min="8451" max="8451" width="6.25" style="49" customWidth="1"/>
    <col min="8452" max="8699" width="9" style="49"/>
    <col min="8700" max="8701" width="2.625" style="49" customWidth="1"/>
    <col min="8702" max="8702" width="14.625" style="49" customWidth="1"/>
    <col min="8703" max="8703" width="10.625" style="49" customWidth="1"/>
    <col min="8704" max="8704" width="14.125" style="49" customWidth="1"/>
    <col min="8705" max="8705" width="8.625" style="49" customWidth="1"/>
    <col min="8706" max="8706" width="15.625" style="49" customWidth="1"/>
    <col min="8707" max="8707" width="6.25" style="49" customWidth="1"/>
    <col min="8708" max="8955" width="9" style="49"/>
    <col min="8956" max="8957" width="2.625" style="49" customWidth="1"/>
    <col min="8958" max="8958" width="14.625" style="49" customWidth="1"/>
    <col min="8959" max="8959" width="10.625" style="49" customWidth="1"/>
    <col min="8960" max="8960" width="14.125" style="49" customWidth="1"/>
    <col min="8961" max="8961" width="8.625" style="49" customWidth="1"/>
    <col min="8962" max="8962" width="15.625" style="49" customWidth="1"/>
    <col min="8963" max="8963" width="6.25" style="49" customWidth="1"/>
    <col min="8964" max="9211" width="9" style="49"/>
    <col min="9212" max="9213" width="2.625" style="49" customWidth="1"/>
    <col min="9214" max="9214" width="14.625" style="49" customWidth="1"/>
    <col min="9215" max="9215" width="10.625" style="49" customWidth="1"/>
    <col min="9216" max="9216" width="14.125" style="49" customWidth="1"/>
    <col min="9217" max="9217" width="8.625" style="49" customWidth="1"/>
    <col min="9218" max="9218" width="15.625" style="49" customWidth="1"/>
    <col min="9219" max="9219" width="6.25" style="49" customWidth="1"/>
    <col min="9220" max="9467" width="9" style="49"/>
    <col min="9468" max="9469" width="2.625" style="49" customWidth="1"/>
    <col min="9470" max="9470" width="14.625" style="49" customWidth="1"/>
    <col min="9471" max="9471" width="10.625" style="49" customWidth="1"/>
    <col min="9472" max="9472" width="14.125" style="49" customWidth="1"/>
    <col min="9473" max="9473" width="8.625" style="49" customWidth="1"/>
    <col min="9474" max="9474" width="15.625" style="49" customWidth="1"/>
    <col min="9475" max="9475" width="6.25" style="49" customWidth="1"/>
    <col min="9476" max="9723" width="9" style="49"/>
    <col min="9724" max="9725" width="2.625" style="49" customWidth="1"/>
    <col min="9726" max="9726" width="14.625" style="49" customWidth="1"/>
    <col min="9727" max="9727" width="10.625" style="49" customWidth="1"/>
    <col min="9728" max="9728" width="14.125" style="49" customWidth="1"/>
    <col min="9729" max="9729" width="8.625" style="49" customWidth="1"/>
    <col min="9730" max="9730" width="15.625" style="49" customWidth="1"/>
    <col min="9731" max="9731" width="6.25" style="49" customWidth="1"/>
    <col min="9732" max="9979" width="9" style="49"/>
    <col min="9980" max="9981" width="2.625" style="49" customWidth="1"/>
    <col min="9982" max="9982" width="14.625" style="49" customWidth="1"/>
    <col min="9983" max="9983" width="10.625" style="49" customWidth="1"/>
    <col min="9984" max="9984" width="14.125" style="49" customWidth="1"/>
    <col min="9985" max="9985" width="8.625" style="49" customWidth="1"/>
    <col min="9986" max="9986" width="15.625" style="49" customWidth="1"/>
    <col min="9987" max="9987" width="6.25" style="49" customWidth="1"/>
    <col min="9988" max="10235" width="9" style="49"/>
    <col min="10236" max="10237" width="2.625" style="49" customWidth="1"/>
    <col min="10238" max="10238" width="14.625" style="49" customWidth="1"/>
    <col min="10239" max="10239" width="10.625" style="49" customWidth="1"/>
    <col min="10240" max="10240" width="14.125" style="49" customWidth="1"/>
    <col min="10241" max="10241" width="8.625" style="49" customWidth="1"/>
    <col min="10242" max="10242" width="15.625" style="49" customWidth="1"/>
    <col min="10243" max="10243" width="6.25" style="49" customWidth="1"/>
    <col min="10244" max="10491" width="9" style="49"/>
    <col min="10492" max="10493" width="2.625" style="49" customWidth="1"/>
    <col min="10494" max="10494" width="14.625" style="49" customWidth="1"/>
    <col min="10495" max="10495" width="10.625" style="49" customWidth="1"/>
    <col min="10496" max="10496" width="14.125" style="49" customWidth="1"/>
    <col min="10497" max="10497" width="8.625" style="49" customWidth="1"/>
    <col min="10498" max="10498" width="15.625" style="49" customWidth="1"/>
    <col min="10499" max="10499" width="6.25" style="49" customWidth="1"/>
    <col min="10500" max="10747" width="9" style="49"/>
    <col min="10748" max="10749" width="2.625" style="49" customWidth="1"/>
    <col min="10750" max="10750" width="14.625" style="49" customWidth="1"/>
    <col min="10751" max="10751" width="10.625" style="49" customWidth="1"/>
    <col min="10752" max="10752" width="14.125" style="49" customWidth="1"/>
    <col min="10753" max="10753" width="8.625" style="49" customWidth="1"/>
    <col min="10754" max="10754" width="15.625" style="49" customWidth="1"/>
    <col min="10755" max="10755" width="6.25" style="49" customWidth="1"/>
    <col min="10756" max="11003" width="9" style="49"/>
    <col min="11004" max="11005" width="2.625" style="49" customWidth="1"/>
    <col min="11006" max="11006" width="14.625" style="49" customWidth="1"/>
    <col min="11007" max="11007" width="10.625" style="49" customWidth="1"/>
    <col min="11008" max="11008" width="14.125" style="49" customWidth="1"/>
    <col min="11009" max="11009" width="8.625" style="49" customWidth="1"/>
    <col min="11010" max="11010" width="15.625" style="49" customWidth="1"/>
    <col min="11011" max="11011" width="6.25" style="49" customWidth="1"/>
    <col min="11012" max="11259" width="9" style="49"/>
    <col min="11260" max="11261" width="2.625" style="49" customWidth="1"/>
    <col min="11262" max="11262" width="14.625" style="49" customWidth="1"/>
    <col min="11263" max="11263" width="10.625" style="49" customWidth="1"/>
    <col min="11264" max="11264" width="14.125" style="49" customWidth="1"/>
    <col min="11265" max="11265" width="8.625" style="49" customWidth="1"/>
    <col min="11266" max="11266" width="15.625" style="49" customWidth="1"/>
    <col min="11267" max="11267" width="6.25" style="49" customWidth="1"/>
    <col min="11268" max="11515" width="9" style="49"/>
    <col min="11516" max="11517" width="2.625" style="49" customWidth="1"/>
    <col min="11518" max="11518" width="14.625" style="49" customWidth="1"/>
    <col min="11519" max="11519" width="10.625" style="49" customWidth="1"/>
    <col min="11520" max="11520" width="14.125" style="49" customWidth="1"/>
    <col min="11521" max="11521" width="8.625" style="49" customWidth="1"/>
    <col min="11522" max="11522" width="15.625" style="49" customWidth="1"/>
    <col min="11523" max="11523" width="6.25" style="49" customWidth="1"/>
    <col min="11524" max="11771" width="9" style="49"/>
    <col min="11772" max="11773" width="2.625" style="49" customWidth="1"/>
    <col min="11774" max="11774" width="14.625" style="49" customWidth="1"/>
    <col min="11775" max="11775" width="10.625" style="49" customWidth="1"/>
    <col min="11776" max="11776" width="14.125" style="49" customWidth="1"/>
    <col min="11777" max="11777" width="8.625" style="49" customWidth="1"/>
    <col min="11778" max="11778" width="15.625" style="49" customWidth="1"/>
    <col min="11779" max="11779" width="6.25" style="49" customWidth="1"/>
    <col min="11780" max="12027" width="9" style="49"/>
    <col min="12028" max="12029" width="2.625" style="49" customWidth="1"/>
    <col min="12030" max="12030" width="14.625" style="49" customWidth="1"/>
    <col min="12031" max="12031" width="10.625" style="49" customWidth="1"/>
    <col min="12032" max="12032" width="14.125" style="49" customWidth="1"/>
    <col min="12033" max="12033" width="8.625" style="49" customWidth="1"/>
    <col min="12034" max="12034" width="15.625" style="49" customWidth="1"/>
    <col min="12035" max="12035" width="6.25" style="49" customWidth="1"/>
    <col min="12036" max="12283" width="9" style="49"/>
    <col min="12284" max="12285" width="2.625" style="49" customWidth="1"/>
    <col min="12286" max="12286" width="14.625" style="49" customWidth="1"/>
    <col min="12287" max="12287" width="10.625" style="49" customWidth="1"/>
    <col min="12288" max="12288" width="14.125" style="49" customWidth="1"/>
    <col min="12289" max="12289" width="8.625" style="49" customWidth="1"/>
    <col min="12290" max="12290" width="15.625" style="49" customWidth="1"/>
    <col min="12291" max="12291" width="6.25" style="49" customWidth="1"/>
    <col min="12292" max="12539" width="9" style="49"/>
    <col min="12540" max="12541" width="2.625" style="49" customWidth="1"/>
    <col min="12542" max="12542" width="14.625" style="49" customWidth="1"/>
    <col min="12543" max="12543" width="10.625" style="49" customWidth="1"/>
    <col min="12544" max="12544" width="14.125" style="49" customWidth="1"/>
    <col min="12545" max="12545" width="8.625" style="49" customWidth="1"/>
    <col min="12546" max="12546" width="15.625" style="49" customWidth="1"/>
    <col min="12547" max="12547" width="6.25" style="49" customWidth="1"/>
    <col min="12548" max="12795" width="9" style="49"/>
    <col min="12796" max="12797" width="2.625" style="49" customWidth="1"/>
    <col min="12798" max="12798" width="14.625" style="49" customWidth="1"/>
    <col min="12799" max="12799" width="10.625" style="49" customWidth="1"/>
    <col min="12800" max="12800" width="14.125" style="49" customWidth="1"/>
    <col min="12801" max="12801" width="8.625" style="49" customWidth="1"/>
    <col min="12802" max="12802" width="15.625" style="49" customWidth="1"/>
    <col min="12803" max="12803" width="6.25" style="49" customWidth="1"/>
    <col min="12804" max="13051" width="9" style="49"/>
    <col min="13052" max="13053" width="2.625" style="49" customWidth="1"/>
    <col min="13054" max="13054" width="14.625" style="49" customWidth="1"/>
    <col min="13055" max="13055" width="10.625" style="49" customWidth="1"/>
    <col min="13056" max="13056" width="14.125" style="49" customWidth="1"/>
    <col min="13057" max="13057" width="8.625" style="49" customWidth="1"/>
    <col min="13058" max="13058" width="15.625" style="49" customWidth="1"/>
    <col min="13059" max="13059" width="6.25" style="49" customWidth="1"/>
    <col min="13060" max="13307" width="9" style="49"/>
    <col min="13308" max="13309" width="2.625" style="49" customWidth="1"/>
    <col min="13310" max="13310" width="14.625" style="49" customWidth="1"/>
    <col min="13311" max="13311" width="10.625" style="49" customWidth="1"/>
    <col min="13312" max="13312" width="14.125" style="49" customWidth="1"/>
    <col min="13313" max="13313" width="8.625" style="49" customWidth="1"/>
    <col min="13314" max="13314" width="15.625" style="49" customWidth="1"/>
    <col min="13315" max="13315" width="6.25" style="49" customWidth="1"/>
    <col min="13316" max="13563" width="9" style="49"/>
    <col min="13564" max="13565" width="2.625" style="49" customWidth="1"/>
    <col min="13566" max="13566" width="14.625" style="49" customWidth="1"/>
    <col min="13567" max="13567" width="10.625" style="49" customWidth="1"/>
    <col min="13568" max="13568" width="14.125" style="49" customWidth="1"/>
    <col min="13569" max="13569" width="8.625" style="49" customWidth="1"/>
    <col min="13570" max="13570" width="15.625" style="49" customWidth="1"/>
    <col min="13571" max="13571" width="6.25" style="49" customWidth="1"/>
    <col min="13572" max="13819" width="9" style="49"/>
    <col min="13820" max="13821" width="2.625" style="49" customWidth="1"/>
    <col min="13822" max="13822" width="14.625" style="49" customWidth="1"/>
    <col min="13823" max="13823" width="10.625" style="49" customWidth="1"/>
    <col min="13824" max="13824" width="14.125" style="49" customWidth="1"/>
    <col min="13825" max="13825" width="8.625" style="49" customWidth="1"/>
    <col min="13826" max="13826" width="15.625" style="49" customWidth="1"/>
    <col min="13827" max="13827" width="6.25" style="49" customWidth="1"/>
    <col min="13828" max="14075" width="9" style="49"/>
    <col min="14076" max="14077" width="2.625" style="49" customWidth="1"/>
    <col min="14078" max="14078" width="14.625" style="49" customWidth="1"/>
    <col min="14079" max="14079" width="10.625" style="49" customWidth="1"/>
    <col min="14080" max="14080" width="14.125" style="49" customWidth="1"/>
    <col min="14081" max="14081" width="8.625" style="49" customWidth="1"/>
    <col min="14082" max="14082" width="15.625" style="49" customWidth="1"/>
    <col min="14083" max="14083" width="6.25" style="49" customWidth="1"/>
    <col min="14084" max="14331" width="9" style="49"/>
    <col min="14332" max="14333" width="2.625" style="49" customWidth="1"/>
    <col min="14334" max="14334" width="14.625" style="49" customWidth="1"/>
    <col min="14335" max="14335" width="10.625" style="49" customWidth="1"/>
    <col min="14336" max="14336" width="14.125" style="49" customWidth="1"/>
    <col min="14337" max="14337" width="8.625" style="49" customWidth="1"/>
    <col min="14338" max="14338" width="15.625" style="49" customWidth="1"/>
    <col min="14339" max="14339" width="6.25" style="49" customWidth="1"/>
    <col min="14340" max="14587" width="9" style="49"/>
    <col min="14588" max="14589" width="2.625" style="49" customWidth="1"/>
    <col min="14590" max="14590" width="14.625" style="49" customWidth="1"/>
    <col min="14591" max="14591" width="10.625" style="49" customWidth="1"/>
    <col min="14592" max="14592" width="14.125" style="49" customWidth="1"/>
    <col min="14593" max="14593" width="8.625" style="49" customWidth="1"/>
    <col min="14594" max="14594" width="15.625" style="49" customWidth="1"/>
    <col min="14595" max="14595" width="6.25" style="49" customWidth="1"/>
    <col min="14596" max="14843" width="9" style="49"/>
    <col min="14844" max="14845" width="2.625" style="49" customWidth="1"/>
    <col min="14846" max="14846" width="14.625" style="49" customWidth="1"/>
    <col min="14847" max="14847" width="10.625" style="49" customWidth="1"/>
    <col min="14848" max="14848" width="14.125" style="49" customWidth="1"/>
    <col min="14849" max="14849" width="8.625" style="49" customWidth="1"/>
    <col min="14850" max="14850" width="15.625" style="49" customWidth="1"/>
    <col min="14851" max="14851" width="6.25" style="49" customWidth="1"/>
    <col min="14852" max="15099" width="9" style="49"/>
    <col min="15100" max="15101" width="2.625" style="49" customWidth="1"/>
    <col min="15102" max="15102" width="14.625" style="49" customWidth="1"/>
    <col min="15103" max="15103" width="10.625" style="49" customWidth="1"/>
    <col min="15104" max="15104" width="14.125" style="49" customWidth="1"/>
    <col min="15105" max="15105" width="8.625" style="49" customWidth="1"/>
    <col min="15106" max="15106" width="15.625" style="49" customWidth="1"/>
    <col min="15107" max="15107" width="6.25" style="49" customWidth="1"/>
    <col min="15108" max="15355" width="9" style="49"/>
    <col min="15356" max="15357" width="2.625" style="49" customWidth="1"/>
    <col min="15358" max="15358" width="14.625" style="49" customWidth="1"/>
    <col min="15359" max="15359" width="10.625" style="49" customWidth="1"/>
    <col min="15360" max="15360" width="14.125" style="49" customWidth="1"/>
    <col min="15361" max="15361" width="8.625" style="49" customWidth="1"/>
    <col min="15362" max="15362" width="15.625" style="49" customWidth="1"/>
    <col min="15363" max="15363" width="6.25" style="49" customWidth="1"/>
    <col min="15364" max="15611" width="9" style="49"/>
    <col min="15612" max="15613" width="2.625" style="49" customWidth="1"/>
    <col min="15614" max="15614" width="14.625" style="49" customWidth="1"/>
    <col min="15615" max="15615" width="10.625" style="49" customWidth="1"/>
    <col min="15616" max="15616" width="14.125" style="49" customWidth="1"/>
    <col min="15617" max="15617" width="8.625" style="49" customWidth="1"/>
    <col min="15618" max="15618" width="15.625" style="49" customWidth="1"/>
    <col min="15619" max="15619" width="6.25" style="49" customWidth="1"/>
    <col min="15620" max="15867" width="9" style="49"/>
    <col min="15868" max="15869" width="2.625" style="49" customWidth="1"/>
    <col min="15870" max="15870" width="14.625" style="49" customWidth="1"/>
    <col min="15871" max="15871" width="10.625" style="49" customWidth="1"/>
    <col min="15872" max="15872" width="14.125" style="49" customWidth="1"/>
    <col min="15873" max="15873" width="8.625" style="49" customWidth="1"/>
    <col min="15874" max="15874" width="15.625" style="49" customWidth="1"/>
    <col min="15875" max="15875" width="6.25" style="49" customWidth="1"/>
    <col min="15876" max="16123" width="9" style="49"/>
    <col min="16124" max="16125" width="2.625" style="49" customWidth="1"/>
    <col min="16126" max="16126" width="14.625" style="49" customWidth="1"/>
    <col min="16127" max="16127" width="10.625" style="49" customWidth="1"/>
    <col min="16128" max="16128" width="14.125" style="49" customWidth="1"/>
    <col min="16129" max="16129" width="8.625" style="49" customWidth="1"/>
    <col min="16130" max="16130" width="15.625" style="49" customWidth="1"/>
    <col min="16131" max="16131" width="6.25" style="49" customWidth="1"/>
    <col min="16132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156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3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43.5" customHeight="1" thickTop="1" x14ac:dyDescent="0.15">
      <c r="A5" s="316">
        <v>1</v>
      </c>
      <c r="B5" s="157">
        <f>DATE(基本データ!$F$4,6,$A5)</f>
        <v>45444</v>
      </c>
      <c r="C5" s="55"/>
      <c r="D5" s="506"/>
      <c r="E5" s="507"/>
      <c r="F5" s="55"/>
      <c r="G5" s="264"/>
    </row>
    <row r="6" spans="1:7" ht="17.25" customHeight="1" x14ac:dyDescent="0.15">
      <c r="A6" s="316">
        <v>2</v>
      </c>
      <c r="B6" s="157">
        <f>DATE(基本データ!$F$4,6,$A6)</f>
        <v>45445</v>
      </c>
      <c r="C6" s="55"/>
      <c r="D6" s="504"/>
      <c r="E6" s="505"/>
      <c r="F6" s="55"/>
      <c r="G6" s="264">
        <f>年間行事!N5</f>
        <v>0</v>
      </c>
    </row>
    <row r="7" spans="1:7" ht="23.25" customHeight="1" x14ac:dyDescent="0.15">
      <c r="A7" s="316">
        <v>3</v>
      </c>
      <c r="B7" s="157">
        <f>DATE(基本データ!$F$4,6,$A7)</f>
        <v>45446</v>
      </c>
      <c r="C7" s="55" t="s">
        <v>511</v>
      </c>
      <c r="D7" s="504"/>
      <c r="E7" s="505"/>
      <c r="F7" s="55"/>
      <c r="G7" s="264" t="str">
        <f>年間行事!N6</f>
        <v>（セ）中・義第３回研修【オンライン研修】</v>
      </c>
    </row>
    <row r="8" spans="1:7" ht="17.25" customHeight="1" x14ac:dyDescent="0.15">
      <c r="A8" s="319">
        <v>4</v>
      </c>
      <c r="B8" s="309">
        <f>DATE(基本データ!$F$4,6,$A8)</f>
        <v>45447</v>
      </c>
      <c r="C8" s="93"/>
      <c r="D8" s="535"/>
      <c r="E8" s="536"/>
      <c r="F8" s="93"/>
      <c r="G8" s="272">
        <f>年間行事!N7</f>
        <v>0</v>
      </c>
    </row>
    <row r="9" spans="1:7" ht="44.25" customHeight="1" x14ac:dyDescent="0.15">
      <c r="A9" s="316">
        <v>5</v>
      </c>
      <c r="B9" s="157">
        <f>DATE(基本データ!$F$4,6,$A9)</f>
        <v>45448</v>
      </c>
      <c r="C9" s="55" t="s">
        <v>366</v>
      </c>
      <c r="D9" s="506" t="s">
        <v>367</v>
      </c>
      <c r="E9" s="507"/>
      <c r="F9" s="55" t="s">
        <v>333</v>
      </c>
      <c r="G9" s="264">
        <f>年間行事!N8</f>
        <v>0</v>
      </c>
    </row>
    <row r="10" spans="1:7" ht="17.25" customHeight="1" x14ac:dyDescent="0.15">
      <c r="A10" s="316">
        <v>6</v>
      </c>
      <c r="B10" s="157">
        <f>DATE(基本データ!$F$4,6,$A10)</f>
        <v>45449</v>
      </c>
      <c r="C10" s="55" t="s">
        <v>184</v>
      </c>
      <c r="D10" s="504" t="s">
        <v>185</v>
      </c>
      <c r="E10" s="505"/>
      <c r="F10" s="55" t="s">
        <v>335</v>
      </c>
      <c r="G10" s="264">
        <f>年間行事!N9</f>
        <v>0</v>
      </c>
    </row>
    <row r="11" spans="1:7" ht="24" customHeight="1" x14ac:dyDescent="0.15">
      <c r="A11" s="316">
        <v>7</v>
      </c>
      <c r="B11" s="157">
        <f>DATE(基本データ!$F$4,6,$A11)</f>
        <v>45450</v>
      </c>
      <c r="C11" s="55" t="s">
        <v>368</v>
      </c>
      <c r="D11" s="506"/>
      <c r="E11" s="507"/>
      <c r="F11" s="55"/>
      <c r="G11" s="264" t="str">
        <f>年間行事!N10</f>
        <v>（事）第１回研修</v>
      </c>
    </row>
    <row r="12" spans="1:7" ht="17.25" customHeight="1" x14ac:dyDescent="0.15">
      <c r="A12" s="316">
        <v>8</v>
      </c>
      <c r="B12" s="157">
        <f>DATE(基本データ!$F$4,6,$A12)</f>
        <v>45451</v>
      </c>
      <c r="C12" s="55"/>
      <c r="D12" s="506"/>
      <c r="E12" s="507"/>
      <c r="F12" s="55"/>
      <c r="G12" s="264">
        <f>年間行事!N11</f>
        <v>0</v>
      </c>
    </row>
    <row r="13" spans="1:7" ht="17.25" customHeight="1" x14ac:dyDescent="0.15">
      <c r="A13" s="316">
        <v>9</v>
      </c>
      <c r="B13" s="157">
        <f>DATE(基本データ!$F$4,6,$A13)</f>
        <v>45452</v>
      </c>
      <c r="C13" s="55"/>
      <c r="D13" s="506"/>
      <c r="E13" s="507"/>
      <c r="F13" s="55"/>
      <c r="G13" s="264">
        <f>年間行事!N12</f>
        <v>0</v>
      </c>
    </row>
    <row r="14" spans="1:7" ht="18" customHeight="1" x14ac:dyDescent="0.15">
      <c r="A14" s="316">
        <v>10</v>
      </c>
      <c r="B14" s="157">
        <f>DATE(基本データ!$F$4,6,$A14)</f>
        <v>45453</v>
      </c>
      <c r="C14" s="55"/>
      <c r="D14" s="506"/>
      <c r="E14" s="507"/>
      <c r="F14" s="55"/>
      <c r="G14" s="264">
        <f>年間行事!N13</f>
        <v>0</v>
      </c>
    </row>
    <row r="15" spans="1:7" ht="17.25" customHeight="1" x14ac:dyDescent="0.15">
      <c r="A15" s="316">
        <v>11</v>
      </c>
      <c r="B15" s="157">
        <f>DATE(基本データ!$F$4,6,$A15)</f>
        <v>45454</v>
      </c>
      <c r="C15" s="55"/>
      <c r="D15" s="506"/>
      <c r="E15" s="507"/>
      <c r="F15" s="55"/>
      <c r="G15" s="264">
        <f>年間行事!N14</f>
        <v>0</v>
      </c>
    </row>
    <row r="16" spans="1:7" ht="26.25" customHeight="1" x14ac:dyDescent="0.15">
      <c r="A16" s="316">
        <v>12</v>
      </c>
      <c r="B16" s="157">
        <f>DATE(基本データ!$F$4,6,$A16)</f>
        <v>45455</v>
      </c>
      <c r="C16" s="55" t="s">
        <v>170</v>
      </c>
      <c r="D16" s="506" t="s">
        <v>133</v>
      </c>
      <c r="E16" s="507"/>
      <c r="F16" s="55" t="s">
        <v>333</v>
      </c>
      <c r="G16" s="264">
        <f>年間行事!N15</f>
        <v>0</v>
      </c>
    </row>
    <row r="17" spans="1:7" ht="23.25" customHeight="1" x14ac:dyDescent="0.15">
      <c r="A17" s="316">
        <v>13</v>
      </c>
      <c r="B17" s="157">
        <f>DATE(基本データ!$F$4,6,$A17)</f>
        <v>45456</v>
      </c>
      <c r="C17" s="55" t="s">
        <v>513</v>
      </c>
      <c r="D17" s="506"/>
      <c r="E17" s="507"/>
      <c r="F17" s="55"/>
      <c r="G17" s="264" t="str">
        <f>年間行事!N16</f>
        <v>（セ）小・義第３回研修【オンライン研修】</v>
      </c>
    </row>
    <row r="18" spans="1:7" ht="24.75" customHeight="1" x14ac:dyDescent="0.15">
      <c r="A18" s="316">
        <v>14</v>
      </c>
      <c r="B18" s="157">
        <f>DATE(基本データ!$F$4,6,$A18)</f>
        <v>45457</v>
      </c>
      <c r="C18" s="55" t="s">
        <v>186</v>
      </c>
      <c r="D18" s="506" t="s">
        <v>187</v>
      </c>
      <c r="E18" s="507"/>
      <c r="F18" s="55" t="s">
        <v>335</v>
      </c>
      <c r="G18" s="264">
        <f>年間行事!N17</f>
        <v>0</v>
      </c>
    </row>
    <row r="19" spans="1:7" ht="21.75" customHeight="1" x14ac:dyDescent="0.15">
      <c r="A19" s="316">
        <v>15</v>
      </c>
      <c r="B19" s="157">
        <f>DATE(基本データ!$F$4,6,$A19)</f>
        <v>45458</v>
      </c>
      <c r="C19" s="55"/>
      <c r="D19" s="506"/>
      <c r="E19" s="507"/>
      <c r="F19" s="55"/>
      <c r="G19" s="264">
        <f>年間行事!N18</f>
        <v>0</v>
      </c>
    </row>
    <row r="20" spans="1:7" ht="17.25" customHeight="1" x14ac:dyDescent="0.15">
      <c r="A20" s="316">
        <v>16</v>
      </c>
      <c r="B20" s="157">
        <f>DATE(基本データ!$F$4,6,$A20)</f>
        <v>45459</v>
      </c>
      <c r="C20" s="55"/>
      <c r="D20" s="506"/>
      <c r="E20" s="507"/>
      <c r="F20" s="55"/>
      <c r="G20" s="264">
        <f>年間行事!N19</f>
        <v>0</v>
      </c>
    </row>
    <row r="21" spans="1:7" ht="17.25" customHeight="1" x14ac:dyDescent="0.15">
      <c r="A21" s="316">
        <v>17</v>
      </c>
      <c r="B21" s="157">
        <f>DATE(基本データ!$F$4,6,$A21)</f>
        <v>45460</v>
      </c>
      <c r="C21" s="55"/>
      <c r="D21" s="506"/>
      <c r="E21" s="507"/>
      <c r="F21" s="55"/>
      <c r="G21" s="264">
        <f>年間行事!N20</f>
        <v>0</v>
      </c>
    </row>
    <row r="22" spans="1:7" ht="17.25" customHeight="1" x14ac:dyDescent="0.15">
      <c r="A22" s="316">
        <v>18</v>
      </c>
      <c r="B22" s="157">
        <f>DATE(基本データ!$F$4,6,$A22)</f>
        <v>45461</v>
      </c>
      <c r="C22" s="55" t="s">
        <v>515</v>
      </c>
      <c r="D22" s="506"/>
      <c r="E22" s="507"/>
      <c r="F22" s="55"/>
      <c r="G22" s="264" t="str">
        <f>年間行事!N21</f>
        <v>（セ）中・義第４回研修</v>
      </c>
    </row>
    <row r="23" spans="1:7" ht="26.25" customHeight="1" x14ac:dyDescent="0.15">
      <c r="A23" s="316">
        <v>19</v>
      </c>
      <c r="B23" s="157">
        <f>DATE(基本データ!$F$4,6,$A23)</f>
        <v>45462</v>
      </c>
      <c r="C23" s="55" t="s">
        <v>369</v>
      </c>
      <c r="D23" s="506" t="s">
        <v>370</v>
      </c>
      <c r="E23" s="507"/>
      <c r="F23" s="55" t="s">
        <v>333</v>
      </c>
      <c r="G23" s="264">
        <f>年間行事!N22</f>
        <v>0</v>
      </c>
    </row>
    <row r="24" spans="1:7" ht="17.25" customHeight="1" x14ac:dyDescent="0.15">
      <c r="A24" s="316">
        <v>20</v>
      </c>
      <c r="B24" s="157">
        <f>DATE(基本データ!$F$4,6,$A24)</f>
        <v>45463</v>
      </c>
      <c r="C24" s="55"/>
      <c r="D24" s="506"/>
      <c r="E24" s="507"/>
      <c r="F24" s="55"/>
      <c r="G24" s="264">
        <f>年間行事!N23</f>
        <v>0</v>
      </c>
    </row>
    <row r="25" spans="1:7" ht="21" customHeight="1" x14ac:dyDescent="0.15">
      <c r="A25" s="316">
        <v>21</v>
      </c>
      <c r="B25" s="157">
        <f>DATE(基本データ!$F$4,6,$A25)</f>
        <v>45464</v>
      </c>
      <c r="C25" s="55" t="s">
        <v>171</v>
      </c>
      <c r="D25" s="506" t="s">
        <v>173</v>
      </c>
      <c r="E25" s="507"/>
      <c r="F25" s="55" t="s">
        <v>135</v>
      </c>
      <c r="G25" s="264">
        <f>年間行事!N24</f>
        <v>0</v>
      </c>
    </row>
    <row r="26" spans="1:7" ht="19.5" customHeight="1" x14ac:dyDescent="0.15">
      <c r="A26" s="316">
        <v>22</v>
      </c>
      <c r="B26" s="157">
        <f>DATE(基本データ!$F$4,6,$A26)</f>
        <v>45465</v>
      </c>
      <c r="C26" s="55"/>
      <c r="D26" s="506"/>
      <c r="E26" s="507"/>
      <c r="F26" s="55"/>
      <c r="G26" s="264">
        <f>年間行事!N25</f>
        <v>0</v>
      </c>
    </row>
    <row r="27" spans="1:7" ht="17.25" customHeight="1" x14ac:dyDescent="0.15">
      <c r="A27" s="316">
        <v>23</v>
      </c>
      <c r="B27" s="157">
        <f>DATE(基本データ!$F$4,6,$A27)</f>
        <v>45466</v>
      </c>
      <c r="C27" s="55"/>
      <c r="D27" s="506"/>
      <c r="E27" s="507"/>
      <c r="F27" s="55"/>
      <c r="G27" s="264">
        <f>年間行事!N26</f>
        <v>0</v>
      </c>
    </row>
    <row r="28" spans="1:7" ht="16.5" customHeight="1" x14ac:dyDescent="0.15">
      <c r="A28" s="316">
        <v>24</v>
      </c>
      <c r="B28" s="157">
        <f>DATE(基本データ!$F$4,6,$A28)</f>
        <v>45467</v>
      </c>
      <c r="C28" s="55"/>
      <c r="D28" s="506"/>
      <c r="E28" s="507"/>
      <c r="F28" s="55"/>
      <c r="G28" s="264">
        <f>年間行事!N27</f>
        <v>0</v>
      </c>
    </row>
    <row r="29" spans="1:7" ht="17.25" customHeight="1" x14ac:dyDescent="0.15">
      <c r="A29" s="316">
        <v>25</v>
      </c>
      <c r="B29" s="157">
        <f>DATE(基本データ!$F$4,6,$A29)</f>
        <v>45468</v>
      </c>
      <c r="C29" s="55"/>
      <c r="D29" s="506"/>
      <c r="E29" s="507"/>
      <c r="F29" s="55"/>
      <c r="G29" s="264">
        <f>年間行事!N28</f>
        <v>0</v>
      </c>
    </row>
    <row r="30" spans="1:7" ht="27.75" customHeight="1" x14ac:dyDescent="0.15">
      <c r="A30" s="316">
        <v>26</v>
      </c>
      <c r="B30" s="157">
        <f>DATE(基本データ!$F$4,6,$A30)</f>
        <v>45469</v>
      </c>
      <c r="C30" s="55" t="s">
        <v>373</v>
      </c>
      <c r="D30" s="506" t="s">
        <v>374</v>
      </c>
      <c r="E30" s="507"/>
      <c r="F30" s="55" t="s">
        <v>333</v>
      </c>
      <c r="G30" s="264">
        <f>年間行事!N29</f>
        <v>0</v>
      </c>
    </row>
    <row r="31" spans="1:7" ht="23.25" customHeight="1" x14ac:dyDescent="0.15">
      <c r="A31" s="316">
        <v>27</v>
      </c>
      <c r="B31" s="157">
        <f>DATE(基本データ!$F$4,6,$A31)</f>
        <v>45470</v>
      </c>
      <c r="C31" s="55" t="s">
        <v>375</v>
      </c>
      <c r="D31" s="506"/>
      <c r="E31" s="507"/>
      <c r="F31" s="55"/>
      <c r="G31" s="264" t="str">
        <f>年間行事!N30</f>
        <v>（市）保育体験研修（夏季休業開始までに１日）</v>
      </c>
    </row>
    <row r="32" spans="1:7" ht="21" customHeight="1" x14ac:dyDescent="0.15">
      <c r="A32" s="316">
        <v>28</v>
      </c>
      <c r="B32" s="157">
        <f>DATE(基本データ!$F$4,6,$A32)</f>
        <v>45471</v>
      </c>
      <c r="C32" s="55" t="s">
        <v>371</v>
      </c>
      <c r="D32" s="506" t="s">
        <v>372</v>
      </c>
      <c r="E32" s="507"/>
      <c r="F32" s="55" t="s">
        <v>335</v>
      </c>
      <c r="G32" s="264">
        <f>年間行事!N31</f>
        <v>0</v>
      </c>
    </row>
    <row r="33" spans="1:7" ht="17.25" customHeight="1" x14ac:dyDescent="0.15">
      <c r="A33" s="316">
        <v>29</v>
      </c>
      <c r="B33" s="157">
        <f>DATE(基本データ!$F$4,6,$A33)</f>
        <v>45472</v>
      </c>
      <c r="C33" s="263"/>
      <c r="D33" s="506"/>
      <c r="E33" s="507"/>
      <c r="F33" s="55"/>
      <c r="G33" s="264">
        <f>年間行事!N32</f>
        <v>0</v>
      </c>
    </row>
    <row r="34" spans="1:7" ht="17.25" customHeight="1" x14ac:dyDescent="0.15">
      <c r="A34" s="316">
        <v>30</v>
      </c>
      <c r="B34" s="157">
        <f>DATE(基本データ!$F$4,6,$A34)</f>
        <v>45473</v>
      </c>
      <c r="C34" s="55"/>
      <c r="D34" s="506"/>
      <c r="E34" s="507"/>
      <c r="F34" s="55"/>
      <c r="G34" s="264">
        <f>年間行事!N33</f>
        <v>0</v>
      </c>
    </row>
    <row r="35" spans="1:7" ht="17.25" customHeight="1" x14ac:dyDescent="0.15">
      <c r="A35" s="316">
        <v>31</v>
      </c>
      <c r="B35" s="157">
        <f>DATE(基本データ!$F$4,6,$A35)</f>
        <v>45474</v>
      </c>
      <c r="C35" s="55"/>
      <c r="D35" s="506"/>
      <c r="E35" s="507"/>
      <c r="F35" s="55"/>
      <c r="G35" s="264">
        <f>年間行事!N34</f>
        <v>0</v>
      </c>
    </row>
    <row r="36" spans="1:7" ht="17.25" customHeight="1" thickBot="1" x14ac:dyDescent="0.2">
      <c r="A36" s="320"/>
      <c r="B36" s="158"/>
      <c r="C36" s="61"/>
      <c r="D36" s="533"/>
      <c r="E36" s="534"/>
      <c r="F36" s="61"/>
      <c r="G36" s="269">
        <f>年間行事!N34</f>
        <v>0</v>
      </c>
    </row>
    <row r="37" spans="1:7" ht="17.25" customHeight="1" x14ac:dyDescent="0.15">
      <c r="A37" s="508" t="s">
        <v>74</v>
      </c>
      <c r="B37" s="509"/>
      <c r="C37" s="519" t="s">
        <v>169</v>
      </c>
      <c r="D37" s="514" t="s">
        <v>77</v>
      </c>
      <c r="E37" s="175" t="s">
        <v>78</v>
      </c>
      <c r="F37" s="175">
        <v>12</v>
      </c>
      <c r="G37" s="265"/>
    </row>
    <row r="38" spans="1:7" ht="17.25" customHeight="1" x14ac:dyDescent="0.15">
      <c r="A38" s="510"/>
      <c r="B38" s="511"/>
      <c r="C38" s="520"/>
      <c r="D38" s="515"/>
      <c r="E38" s="176" t="s">
        <v>79</v>
      </c>
      <c r="F38" s="59">
        <f>F37+'５月'!F37</f>
        <v>17</v>
      </c>
      <c r="G38" s="266"/>
    </row>
    <row r="39" spans="1:7" ht="17.25" customHeight="1" x14ac:dyDescent="0.15">
      <c r="A39" s="510"/>
      <c r="B39" s="511"/>
      <c r="C39" s="520"/>
      <c r="D39" s="515" t="s">
        <v>76</v>
      </c>
      <c r="E39" s="176" t="s">
        <v>78</v>
      </c>
      <c r="F39" s="176">
        <v>4</v>
      </c>
      <c r="G39" s="267"/>
    </row>
    <row r="40" spans="1:7" ht="17.25" customHeight="1" thickBot="1" x14ac:dyDescent="0.2">
      <c r="A40" s="512"/>
      <c r="B40" s="513"/>
      <c r="C40" s="521"/>
      <c r="D40" s="516"/>
      <c r="E40" s="177" t="s">
        <v>79</v>
      </c>
      <c r="F40" s="60">
        <f>F39+'５月'!F39</f>
        <v>19</v>
      </c>
      <c r="G40" s="268"/>
    </row>
  </sheetData>
  <mergeCells count="40">
    <mergeCell ref="A1:C1"/>
    <mergeCell ref="D1:F1"/>
    <mergeCell ref="D25:E25"/>
    <mergeCell ref="D26:E26"/>
    <mergeCell ref="D7:E7"/>
    <mergeCell ref="D8:E8"/>
    <mergeCell ref="D9:E9"/>
    <mergeCell ref="D21:E21"/>
    <mergeCell ref="D19:E19"/>
    <mergeCell ref="D15:E15"/>
    <mergeCell ref="D23:E23"/>
    <mergeCell ref="D10:E10"/>
    <mergeCell ref="D18:E18"/>
    <mergeCell ref="D11:E11"/>
    <mergeCell ref="D17:E17"/>
    <mergeCell ref="D4:E4"/>
    <mergeCell ref="D33:E33"/>
    <mergeCell ref="D24:E24"/>
    <mergeCell ref="A37:B40"/>
    <mergeCell ref="D30:E30"/>
    <mergeCell ref="D32:E32"/>
    <mergeCell ref="D37:D38"/>
    <mergeCell ref="D36:E36"/>
    <mergeCell ref="D35:E35"/>
    <mergeCell ref="D39:D40"/>
    <mergeCell ref="D34:E34"/>
    <mergeCell ref="D31:E31"/>
    <mergeCell ref="D27:E27"/>
    <mergeCell ref="D29:E29"/>
    <mergeCell ref="D28:E28"/>
    <mergeCell ref="C37:C40"/>
    <mergeCell ref="A3:G3"/>
    <mergeCell ref="D22:E22"/>
    <mergeCell ref="D16:E16"/>
    <mergeCell ref="D20:E20"/>
    <mergeCell ref="D12:E12"/>
    <mergeCell ref="D13:E13"/>
    <mergeCell ref="D14:E14"/>
    <mergeCell ref="D5:E5"/>
    <mergeCell ref="D6:E6"/>
  </mergeCells>
  <phoneticPr fontId="2"/>
  <conditionalFormatting sqref="G36">
    <cfRule type="expression" dxfId="1622" priority="619" stopIfTrue="1">
      <formula>$A36=""</formula>
    </cfRule>
    <cfRule type="expression" dxfId="1621" priority="620" stopIfTrue="1">
      <formula>OR(WEEKDAY($B36,2)&gt;5,COUNTIF(祝日,$B36)&gt;0)</formula>
    </cfRule>
    <cfRule type="expression" dxfId="1620" priority="621" stopIfTrue="1">
      <formula>AND(WEEKDAY($B36)=7,(AND(WEEKDAY($B36,2)=6,COUNTIF(祝日,$B36)=0)))</formula>
    </cfRule>
  </conditionalFormatting>
  <conditionalFormatting sqref="F36 A36:D36">
    <cfRule type="expression" dxfId="1619" priority="616" stopIfTrue="1">
      <formula>$A36=""</formula>
    </cfRule>
    <cfRule type="expression" dxfId="1618" priority="617" stopIfTrue="1">
      <formula>OR(WEEKDAY($B36,2)&gt;5,COUNTIF(祝日,$B36)&gt;0)</formula>
    </cfRule>
    <cfRule type="expression" dxfId="1617" priority="618" stopIfTrue="1">
      <formula>AND(WEEKDAY($B36)=7,(AND(WEEKDAY($B36,2)=6,COUNTIF(祝日,$B36)=0)))</formula>
    </cfRule>
  </conditionalFormatting>
  <conditionalFormatting sqref="F8 A8 A10 A12 A14 A16 A18 A20 A22 A24 A26 A28 A30 A32 A34 C8:D8">
    <cfRule type="expression" dxfId="1616" priority="592" stopIfTrue="1">
      <formula>$A8=""</formula>
    </cfRule>
    <cfRule type="expression" dxfId="1615" priority="593" stopIfTrue="1">
      <formula>OR(WEEKDAY($B8,2)&gt;5,COUNTIF(祝日,$B8)&gt;0)</formula>
    </cfRule>
    <cfRule type="expression" dxfId="1614" priority="594" stopIfTrue="1">
      <formula>AND(WEEKDAY($B8)=7,(AND(WEEKDAY($B8,2)=6,COUNTIF(祝日,$B8)=0)))</formula>
    </cfRule>
  </conditionalFormatting>
  <conditionalFormatting sqref="F15 C15:D15">
    <cfRule type="expression" dxfId="1613" priority="529" stopIfTrue="1">
      <formula>$A15=""</formula>
    </cfRule>
    <cfRule type="expression" dxfId="1612" priority="530" stopIfTrue="1">
      <formula>OR(WEEKDAY($B15,2)&gt;5,COUNTIF(祝日,$B15)&gt;0)</formula>
    </cfRule>
    <cfRule type="expression" dxfId="1611" priority="531" stopIfTrue="1">
      <formula>AND(WEEKDAY($B15)=7,(AND(WEEKDAY($B15,2)=6,COUNTIF(祝日,$B15)=0)))</formula>
    </cfRule>
  </conditionalFormatting>
  <conditionalFormatting sqref="F12 C12:D12">
    <cfRule type="expression" dxfId="1610" priority="280" stopIfTrue="1">
      <formula>$A12=""</formula>
    </cfRule>
    <cfRule type="expression" dxfId="1609" priority="281" stopIfTrue="1">
      <formula>OR(WEEKDAY($B12,2)&gt;5,COUNTIF(祝日,$B12)&gt;0)</formula>
    </cfRule>
    <cfRule type="expression" dxfId="1608" priority="282" stopIfTrue="1">
      <formula>AND(WEEKDAY($B12)=7,(AND(WEEKDAY($B12,2)=6,COUNTIF(祝日,$B12)=0)))</formula>
    </cfRule>
  </conditionalFormatting>
  <conditionalFormatting sqref="C26:D27 F26:F27 C22:D22 F22 F20 F17 C17:D17 C19:D20">
    <cfRule type="expression" dxfId="1607" priority="271" stopIfTrue="1">
      <formula>$A17=""</formula>
    </cfRule>
    <cfRule type="expression" dxfId="1606" priority="272" stopIfTrue="1">
      <formula>OR(WEEKDAY($B17,2)&gt;5,COUNTIF(祝日,$B17)&gt;0)</formula>
    </cfRule>
    <cfRule type="expression" dxfId="1605" priority="273" stopIfTrue="1">
      <formula>AND(WEEKDAY($B17)=7,(AND(WEEKDAY($B17,2)=6,COUNTIF(祝日,$B17)=0)))</formula>
    </cfRule>
  </conditionalFormatting>
  <conditionalFormatting sqref="F29 C29:D29 C33:D33 F33">
    <cfRule type="expression" dxfId="1604" priority="262" stopIfTrue="1">
      <formula>$A29=""</formula>
    </cfRule>
    <cfRule type="expression" dxfId="1603" priority="263" stopIfTrue="1">
      <formula>OR(WEEKDAY($B29,2)&gt;5,COUNTIF(祝日,$B29)&gt;0)</formula>
    </cfRule>
    <cfRule type="expression" dxfId="1602" priority="264" stopIfTrue="1">
      <formula>AND(WEEKDAY($B29)=7,(AND(WEEKDAY($B29,2)=6,COUNTIF(祝日,$B29)=0)))</formula>
    </cfRule>
  </conditionalFormatting>
  <conditionalFormatting sqref="F28 C28:D28">
    <cfRule type="expression" dxfId="1601" priority="163" stopIfTrue="1">
      <formula>$A28=""</formula>
    </cfRule>
    <cfRule type="expression" dxfId="1600" priority="164" stopIfTrue="1">
      <formula>OR(WEEKDAY($B28,2)&gt;5,COUNTIF(祝日,$B28)&gt;0)</formula>
    </cfRule>
    <cfRule type="expression" dxfId="1599" priority="165" stopIfTrue="1">
      <formula>AND(WEEKDAY($B28)=7,(AND(WEEKDAY($B28,2)=6,COUNTIF(祝日,$B28)=0)))</formula>
    </cfRule>
  </conditionalFormatting>
  <conditionalFormatting sqref="F35 C35:D35">
    <cfRule type="expression" dxfId="1598" priority="151" stopIfTrue="1">
      <formula>$A35=""</formula>
    </cfRule>
    <cfRule type="expression" dxfId="1597" priority="152" stopIfTrue="1">
      <formula>OR(WEEKDAY($B35,2)&gt;5,COUNTIF(祝日,$B35)&gt;0)</formula>
    </cfRule>
    <cfRule type="expression" dxfId="1596" priority="153" stopIfTrue="1">
      <formula>AND(WEEKDAY($B35)=7,(AND(WEEKDAY($B35,2)=6,COUNTIF(祝日,$B35)=0)))</formula>
    </cfRule>
  </conditionalFormatting>
  <conditionalFormatting sqref="F14 C14:D14">
    <cfRule type="expression" dxfId="1595" priority="139" stopIfTrue="1">
      <formula>$A14=""</formula>
    </cfRule>
    <cfRule type="expression" dxfId="1594" priority="140" stopIfTrue="1">
      <formula>OR(WEEKDAY($B14,2)&gt;5,COUNTIF(祝日,$B14)&gt;0)</formula>
    </cfRule>
    <cfRule type="expression" dxfId="1593" priority="141" stopIfTrue="1">
      <formula>AND(WEEKDAY($B14)=7,(AND(WEEKDAY($B14,2)=6,COUNTIF(祝日,$B14)=0)))</formula>
    </cfRule>
  </conditionalFormatting>
  <conditionalFormatting sqref="F21 C21:D21">
    <cfRule type="expression" dxfId="1592" priority="193" stopIfTrue="1">
      <formula>$A21=""</formula>
    </cfRule>
    <cfRule type="expression" dxfId="1591" priority="194" stopIfTrue="1">
      <formula>OR(WEEKDAY($B21,2)&gt;5,COUNTIF(祝日,$B21)&gt;0)</formula>
    </cfRule>
    <cfRule type="expression" dxfId="1590" priority="195" stopIfTrue="1">
      <formula>AND(WEEKDAY($B21)=7,(AND(WEEKDAY($B21,2)=6,COUNTIF(祝日,$B21)=0)))</formula>
    </cfRule>
  </conditionalFormatting>
  <conditionalFormatting sqref="F7 C7:D7">
    <cfRule type="expression" dxfId="1589" priority="103" stopIfTrue="1">
      <formula>$A7=""</formula>
    </cfRule>
    <cfRule type="expression" dxfId="1588" priority="104" stopIfTrue="1">
      <formula>OR(WEEKDAY($B7,2)&gt;5,COUNTIF(祝日,$B7)&gt;0)</formula>
    </cfRule>
    <cfRule type="expression" dxfId="1587" priority="105" stopIfTrue="1">
      <formula>AND(WEEKDAY($B7)=7,(AND(WEEKDAY($B7,2)=6,COUNTIF(祝日,$B7)=0)))</formula>
    </cfRule>
  </conditionalFormatting>
  <conditionalFormatting sqref="A7 A9 A11 A13 A15 A17 A19 A21 A23 A25 A27 A29 A31 A33 A35">
    <cfRule type="expression" dxfId="1586" priority="109" stopIfTrue="1">
      <formula>$A7=""</formula>
    </cfRule>
    <cfRule type="expression" dxfId="1585" priority="110" stopIfTrue="1">
      <formula>OR(WEEKDAY($B7,2)&gt;5,COUNTIF(祝日,$B7)&gt;0)</formula>
    </cfRule>
    <cfRule type="expression" dxfId="1584" priority="111" stopIfTrue="1">
      <formula>AND(WEEKDAY($B7)=7,(AND(WEEKDAY($B7,2)=6,COUNTIF(祝日,$B7)=0)))</formula>
    </cfRule>
  </conditionalFormatting>
  <conditionalFormatting sqref="G5:G35">
    <cfRule type="expression" dxfId="1583" priority="73" stopIfTrue="1">
      <formula>$A5=""</formula>
    </cfRule>
    <cfRule type="expression" dxfId="1582" priority="74" stopIfTrue="1">
      <formula>OR(WEEKDAY($B5,2)&gt;5,COUNTIF(祝日,$B5)&gt;0)</formula>
    </cfRule>
    <cfRule type="expression" dxfId="1581" priority="75" stopIfTrue="1">
      <formula>AND(WEEKDAY($B5)=7,(AND(WEEKDAY($B5,2)=6,COUNTIF(祝日,$B5)=0)))</formula>
    </cfRule>
  </conditionalFormatting>
  <conditionalFormatting sqref="F17 C17:D17">
    <cfRule type="expression" dxfId="1580" priority="97" stopIfTrue="1">
      <formula>$A17=""</formula>
    </cfRule>
    <cfRule type="expression" dxfId="1579" priority="98" stopIfTrue="1">
      <formula>OR(WEEKDAY($B17,2)&gt;5,COUNTIF(祝日,$B17)&gt;0)</formula>
    </cfRule>
    <cfRule type="expression" dxfId="1578" priority="99" stopIfTrue="1">
      <formula>AND(WEEKDAY($B17)=7,(AND(WEEKDAY($B17,2)=6,COUNTIF(祝日,$B17)=0)))</formula>
    </cfRule>
  </conditionalFormatting>
  <conditionalFormatting sqref="F19">
    <cfRule type="expression" dxfId="1577" priority="94" stopIfTrue="1">
      <formula>$A19=""</formula>
    </cfRule>
    <cfRule type="expression" dxfId="1576" priority="95" stopIfTrue="1">
      <formula>OR(WEEKDAY($B19,2)&gt;5,COUNTIF(祝日,$B19)&gt;0)</formula>
    </cfRule>
    <cfRule type="expression" dxfId="1575" priority="96" stopIfTrue="1">
      <formula>AND(WEEKDAY($B19)=7,(AND(WEEKDAY($B19,2)=6,COUNTIF(祝日,$B19)=0)))</formula>
    </cfRule>
  </conditionalFormatting>
  <conditionalFormatting sqref="C24:D24 F24">
    <cfRule type="expression" dxfId="1574" priority="91" stopIfTrue="1">
      <formula>$A24=""</formula>
    </cfRule>
    <cfRule type="expression" dxfId="1573" priority="92" stopIfTrue="1">
      <formula>OR(WEEKDAY($B24,2)&gt;5,COUNTIF(祝日,$B24)&gt;0)</formula>
    </cfRule>
    <cfRule type="expression" dxfId="1572" priority="93" stopIfTrue="1">
      <formula>AND(WEEKDAY($B24)=7,(AND(WEEKDAY($B24,2)=6,COUNTIF(祝日,$B24)=0)))</formula>
    </cfRule>
  </conditionalFormatting>
  <conditionalFormatting sqref="F31 C31:D31">
    <cfRule type="expression" dxfId="1571" priority="88" stopIfTrue="1">
      <formula>$A31=""</formula>
    </cfRule>
    <cfRule type="expression" dxfId="1570" priority="89" stopIfTrue="1">
      <formula>OR(WEEKDAY($B31,2)&gt;5,COUNTIF(祝日,$B31)&gt;0)</formula>
    </cfRule>
    <cfRule type="expression" dxfId="1569" priority="90" stopIfTrue="1">
      <formula>AND(WEEKDAY($B31)=7,(AND(WEEKDAY($B31,2)=6,COUNTIF(祝日,$B31)=0)))</formula>
    </cfRule>
  </conditionalFormatting>
  <conditionalFormatting sqref="F34 C34:D34">
    <cfRule type="expression" dxfId="1568" priority="85" stopIfTrue="1">
      <formula>$A34=""</formula>
    </cfRule>
    <cfRule type="expression" dxfId="1567" priority="86" stopIfTrue="1">
      <formula>OR(WEEKDAY($B34,2)&gt;5,COUNTIF(祝日,$B34)&gt;0)</formula>
    </cfRule>
    <cfRule type="expression" dxfId="1566" priority="87" stopIfTrue="1">
      <formula>AND(WEEKDAY($B34)=7,(AND(WEEKDAY($B34,2)=6,COUNTIF(祝日,$B34)=0)))</formula>
    </cfRule>
  </conditionalFormatting>
  <conditionalFormatting sqref="A5:B5 B6:B35">
    <cfRule type="expression" dxfId="1565" priority="70" stopIfTrue="1">
      <formula>$A5=""</formula>
    </cfRule>
    <cfRule type="expression" dxfId="1564" priority="71" stopIfTrue="1">
      <formula>OR(WEEKDAY($B5,2)&gt;5,COUNTIF(祝日,$B5)&gt;0)</formula>
    </cfRule>
    <cfRule type="expression" dxfId="1563" priority="72" stopIfTrue="1">
      <formula>AND(WEEKDAY($B5)=7,(AND(WEEKDAY($B5,2)=6,COUNTIF(祝日,$B5)=0)))</formula>
    </cfRule>
  </conditionalFormatting>
  <conditionalFormatting sqref="F5 C5:D5">
    <cfRule type="expression" dxfId="1562" priority="64" stopIfTrue="1">
      <formula>$A5=""</formula>
    </cfRule>
    <cfRule type="expression" dxfId="1561" priority="65" stopIfTrue="1">
      <formula>OR(WEEKDAY($B5,2)&gt;5,COUNTIF(祝日,$B5)&gt;0)</formula>
    </cfRule>
    <cfRule type="expression" dxfId="1560" priority="66" stopIfTrue="1">
      <formula>AND(WEEKDAY($B5)=7,(AND(WEEKDAY($B5,2)=6,COUNTIF(祝日,$B5)=0)))</formula>
    </cfRule>
  </conditionalFormatting>
  <conditionalFormatting sqref="A6">
    <cfRule type="expression" dxfId="1559" priority="58" stopIfTrue="1">
      <formula>$A6=""</formula>
    </cfRule>
    <cfRule type="expression" dxfId="1558" priority="59" stopIfTrue="1">
      <formula>OR(WEEKDAY($B6,2)&gt;5,COUNTIF(祝日,$B6)&gt;0)</formula>
    </cfRule>
    <cfRule type="expression" dxfId="1557" priority="60" stopIfTrue="1">
      <formula>AND(WEEKDAY($B6)=7,(AND(WEEKDAY($B6,2)=6,COUNTIF(祝日,$B6)=0)))</formula>
    </cfRule>
  </conditionalFormatting>
  <conditionalFormatting sqref="F10 C10:D10">
    <cfRule type="expression" dxfId="1556" priority="25" stopIfTrue="1">
      <formula>$A10=""</formula>
    </cfRule>
    <cfRule type="expression" dxfId="1555" priority="26" stopIfTrue="1">
      <formula>OR(WEEKDAY($B10,2)&gt;5,COUNTIF(祝日,$B10)&gt;0)</formula>
    </cfRule>
    <cfRule type="expression" dxfId="1554" priority="27" stopIfTrue="1">
      <formula>AND(WEEKDAY($B10)=7,(AND(WEEKDAY($B10,2)=6,COUNTIF(祝日,$B10)=0)))</formula>
    </cfRule>
  </conditionalFormatting>
  <conditionalFormatting sqref="C32:D32 F32">
    <cfRule type="expression" dxfId="1553" priority="19" stopIfTrue="1">
      <formula>$A32=""</formula>
    </cfRule>
    <cfRule type="expression" dxfId="1552" priority="20" stopIfTrue="1">
      <formula>OR(WEEKDAY($B32,2)&gt;5,COUNTIF(祝日,$B32)&gt;0)</formula>
    </cfRule>
    <cfRule type="expression" dxfId="1551" priority="21" stopIfTrue="1">
      <formula>AND(WEEKDAY($B32)=7,(AND(WEEKDAY($B32,2)=6,COUNTIF(祝日,$B32)=0)))</formula>
    </cfRule>
  </conditionalFormatting>
  <conditionalFormatting sqref="F6 C6:D6">
    <cfRule type="expression" dxfId="1550" priority="46" stopIfTrue="1">
      <formula>$A6=""</formula>
    </cfRule>
    <cfRule type="expression" dxfId="1549" priority="47" stopIfTrue="1">
      <formula>OR(WEEKDAY($B6,2)&gt;5,COUNTIF(祝日,$B6)&gt;0)</formula>
    </cfRule>
    <cfRule type="expression" dxfId="1548" priority="48" stopIfTrue="1">
      <formula>AND(WEEKDAY($B6)=7,(AND(WEEKDAY($B6,2)=6,COUNTIF(祝日,$B6)=0)))</formula>
    </cfRule>
  </conditionalFormatting>
  <conditionalFormatting sqref="F11 C11:D11">
    <cfRule type="expression" dxfId="1547" priority="43" stopIfTrue="1">
      <formula>$A11=""</formula>
    </cfRule>
    <cfRule type="expression" dxfId="1546" priority="44" stopIfTrue="1">
      <formula>OR(WEEKDAY($B11,2)&gt;5,COUNTIF(祝日,$B11)&gt;0)</formula>
    </cfRule>
    <cfRule type="expression" dxfId="1545" priority="45" stopIfTrue="1">
      <formula>AND(WEEKDAY($B11)=7,(AND(WEEKDAY($B11,2)=6,COUNTIF(祝日,$B11)=0)))</formula>
    </cfRule>
  </conditionalFormatting>
  <conditionalFormatting sqref="F13 C13:D13">
    <cfRule type="expression" dxfId="1544" priority="40" stopIfTrue="1">
      <formula>$A13=""</formula>
    </cfRule>
    <cfRule type="expression" dxfId="1543" priority="41" stopIfTrue="1">
      <formula>OR(WEEKDAY($B13,2)&gt;5,COUNTIF(祝日,$B13)&gt;0)</formula>
    </cfRule>
    <cfRule type="expression" dxfId="1542" priority="42" stopIfTrue="1">
      <formula>AND(WEEKDAY($B13)=7,(AND(WEEKDAY($B13,2)=6,COUNTIF(祝日,$B13)=0)))</formula>
    </cfRule>
  </conditionalFormatting>
  <conditionalFormatting sqref="C30:D30 F30">
    <cfRule type="expression" dxfId="1541" priority="16" stopIfTrue="1">
      <formula>$A30=""</formula>
    </cfRule>
    <cfRule type="expression" dxfId="1540" priority="17" stopIfTrue="1">
      <formula>OR(WEEKDAY($B30,2)&gt;5,COUNTIF(祝日,$B30)&gt;0)</formula>
    </cfRule>
    <cfRule type="expression" dxfId="1539" priority="18" stopIfTrue="1">
      <formula>AND(WEEKDAY($B30)=7,(AND(WEEKDAY($B30,2)=6,COUNTIF(祝日,$B30)=0)))</formula>
    </cfRule>
  </conditionalFormatting>
  <conditionalFormatting sqref="F9 C9:D9">
    <cfRule type="expression" dxfId="1538" priority="28" stopIfTrue="1">
      <formula>$A9=""</formula>
    </cfRule>
    <cfRule type="expression" dxfId="1537" priority="29" stopIfTrue="1">
      <formula>OR(WEEKDAY($B9,2)&gt;5,COUNTIF(祝日,$B9)&gt;0)</formula>
    </cfRule>
    <cfRule type="expression" dxfId="1536" priority="30" stopIfTrue="1">
      <formula>AND(WEEKDAY($B9)=7,(AND(WEEKDAY($B9,2)=6,COUNTIF(祝日,$B9)=0)))</formula>
    </cfRule>
  </conditionalFormatting>
  <conditionalFormatting sqref="F18 C18:D18">
    <cfRule type="expression" dxfId="1535" priority="1" stopIfTrue="1">
      <formula>$A18=""</formula>
    </cfRule>
    <cfRule type="expression" dxfId="1534" priority="2" stopIfTrue="1">
      <formula>OR(WEEKDAY($B18,2)&gt;5,COUNTIF(祝日,$B18)&gt;0)</formula>
    </cfRule>
    <cfRule type="expression" dxfId="1533" priority="3" stopIfTrue="1">
      <formula>AND(WEEKDAY($B18)=7,(AND(WEEKDAY($B18,2)=6,COUNTIF(祝日,$B18)=0)))</formula>
    </cfRule>
  </conditionalFormatting>
  <conditionalFormatting sqref="F16 C16:D16">
    <cfRule type="expression" dxfId="1532" priority="22" stopIfTrue="1">
      <formula>$A16=""</formula>
    </cfRule>
    <cfRule type="expression" dxfId="1531" priority="23" stopIfTrue="1">
      <formula>OR(WEEKDAY($B16,2)&gt;5,COUNTIF(祝日,$B16)&gt;0)</formula>
    </cfRule>
    <cfRule type="expression" dxfId="1530" priority="24" stopIfTrue="1">
      <formula>AND(WEEKDAY($B16)=7,(AND(WEEKDAY($B16,2)=6,COUNTIF(祝日,$B16)=0)))</formula>
    </cfRule>
  </conditionalFormatting>
  <conditionalFormatting sqref="F25 C25:D25">
    <cfRule type="expression" dxfId="1529" priority="13" stopIfTrue="1">
      <formula>$A25=""</formula>
    </cfRule>
    <cfRule type="expression" dxfId="1528" priority="14" stopIfTrue="1">
      <formula>OR(WEEKDAY($B25,2)&gt;5,COUNTIF(祝日,$B25)&gt;0)</formula>
    </cfRule>
    <cfRule type="expression" dxfId="1527" priority="15" stopIfTrue="1">
      <formula>AND(WEEKDAY($B25)=7,(AND(WEEKDAY($B25,2)=6,COUNTIF(祝日,$B25)=0)))</formula>
    </cfRule>
  </conditionalFormatting>
  <conditionalFormatting sqref="F25 C25:D25">
    <cfRule type="expression" dxfId="1526" priority="10" stopIfTrue="1">
      <formula>$A25=""</formula>
    </cfRule>
    <cfRule type="expression" dxfId="1525" priority="11" stopIfTrue="1">
      <formula>OR(WEEKDAY($B25,2)&gt;5,COUNTIF(祝日,$B25)&gt;0)</formula>
    </cfRule>
    <cfRule type="expression" dxfId="1524" priority="12" stopIfTrue="1">
      <formula>AND(WEEKDAY($B25)=7,(AND(WEEKDAY($B25,2)=6,COUNTIF(祝日,$B25)=0)))</formula>
    </cfRule>
  </conditionalFormatting>
  <conditionalFormatting sqref="F23 C23:D23">
    <cfRule type="expression" dxfId="1523" priority="7" stopIfTrue="1">
      <formula>$A23=""</formula>
    </cfRule>
    <cfRule type="expression" dxfId="1522" priority="8" stopIfTrue="1">
      <formula>OR(WEEKDAY($B23,2)&gt;5,COUNTIF(祝日,$B23)&gt;0)</formula>
    </cfRule>
    <cfRule type="expression" dxfId="1521" priority="9" stopIfTrue="1">
      <formula>AND(WEEKDAY($B23)=7,(AND(WEEKDAY($B23,2)=6,COUNTIF(祝日,$B23)=0)))</formula>
    </cfRule>
  </conditionalFormatting>
  <conditionalFormatting sqref="F23">
    <cfRule type="expression" dxfId="1520" priority="4" stopIfTrue="1">
      <formula>$A23=""</formula>
    </cfRule>
    <cfRule type="expression" dxfId="1519" priority="5" stopIfTrue="1">
      <formula>OR(WEEKDAY($B23,2)&gt;5,COUNTIF(祝日,$B23)&gt;0)</formula>
    </cfRule>
    <cfRule type="expression" dxfId="1518" priority="6" stopIfTrue="1">
      <formula>AND(WEEKDAY($B23)=7,(AND(WEEKDAY($B23,2)=6,COUNTIF(祝日,$B23)=0)))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  <rowBreaks count="1" manualBreakCount="1">
    <brk id="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G39"/>
  <sheetViews>
    <sheetView zoomScale="130" zoomScaleNormal="130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5" width="9" style="49"/>
    <col min="256" max="257" width="2.625" style="49" customWidth="1"/>
    <col min="258" max="258" width="14.625" style="49" customWidth="1"/>
    <col min="259" max="259" width="10.625" style="49" customWidth="1"/>
    <col min="260" max="260" width="14.125" style="49" customWidth="1"/>
    <col min="261" max="261" width="8.625" style="49" customWidth="1"/>
    <col min="262" max="262" width="15.625" style="49" customWidth="1"/>
    <col min="263" max="263" width="6.25" style="49" customWidth="1"/>
    <col min="264" max="511" width="9" style="49"/>
    <col min="512" max="513" width="2.625" style="49" customWidth="1"/>
    <col min="514" max="514" width="14.625" style="49" customWidth="1"/>
    <col min="515" max="515" width="10.625" style="49" customWidth="1"/>
    <col min="516" max="516" width="14.125" style="49" customWidth="1"/>
    <col min="517" max="517" width="8.625" style="49" customWidth="1"/>
    <col min="518" max="518" width="15.625" style="49" customWidth="1"/>
    <col min="519" max="519" width="6.25" style="49" customWidth="1"/>
    <col min="520" max="767" width="9" style="49"/>
    <col min="768" max="769" width="2.625" style="49" customWidth="1"/>
    <col min="770" max="770" width="14.625" style="49" customWidth="1"/>
    <col min="771" max="771" width="10.625" style="49" customWidth="1"/>
    <col min="772" max="772" width="14.125" style="49" customWidth="1"/>
    <col min="773" max="773" width="8.625" style="49" customWidth="1"/>
    <col min="774" max="774" width="15.625" style="49" customWidth="1"/>
    <col min="775" max="775" width="6.25" style="49" customWidth="1"/>
    <col min="776" max="1023" width="9" style="49"/>
    <col min="1024" max="1025" width="2.625" style="49" customWidth="1"/>
    <col min="1026" max="1026" width="14.625" style="49" customWidth="1"/>
    <col min="1027" max="1027" width="10.625" style="49" customWidth="1"/>
    <col min="1028" max="1028" width="14.125" style="49" customWidth="1"/>
    <col min="1029" max="1029" width="8.625" style="49" customWidth="1"/>
    <col min="1030" max="1030" width="15.625" style="49" customWidth="1"/>
    <col min="1031" max="1031" width="6.25" style="49" customWidth="1"/>
    <col min="1032" max="1279" width="9" style="49"/>
    <col min="1280" max="1281" width="2.625" style="49" customWidth="1"/>
    <col min="1282" max="1282" width="14.625" style="49" customWidth="1"/>
    <col min="1283" max="1283" width="10.625" style="49" customWidth="1"/>
    <col min="1284" max="1284" width="14.125" style="49" customWidth="1"/>
    <col min="1285" max="1285" width="8.625" style="49" customWidth="1"/>
    <col min="1286" max="1286" width="15.625" style="49" customWidth="1"/>
    <col min="1287" max="1287" width="6.25" style="49" customWidth="1"/>
    <col min="1288" max="1535" width="9" style="49"/>
    <col min="1536" max="1537" width="2.625" style="49" customWidth="1"/>
    <col min="1538" max="1538" width="14.625" style="49" customWidth="1"/>
    <col min="1539" max="1539" width="10.625" style="49" customWidth="1"/>
    <col min="1540" max="1540" width="14.125" style="49" customWidth="1"/>
    <col min="1541" max="1541" width="8.625" style="49" customWidth="1"/>
    <col min="1542" max="1542" width="15.625" style="49" customWidth="1"/>
    <col min="1543" max="1543" width="6.25" style="49" customWidth="1"/>
    <col min="1544" max="1791" width="9" style="49"/>
    <col min="1792" max="1793" width="2.625" style="49" customWidth="1"/>
    <col min="1794" max="1794" width="14.625" style="49" customWidth="1"/>
    <col min="1795" max="1795" width="10.625" style="49" customWidth="1"/>
    <col min="1796" max="1796" width="14.125" style="49" customWidth="1"/>
    <col min="1797" max="1797" width="8.625" style="49" customWidth="1"/>
    <col min="1798" max="1798" width="15.625" style="49" customWidth="1"/>
    <col min="1799" max="1799" width="6.25" style="49" customWidth="1"/>
    <col min="1800" max="2047" width="9" style="49"/>
    <col min="2048" max="2049" width="2.625" style="49" customWidth="1"/>
    <col min="2050" max="2050" width="14.625" style="49" customWidth="1"/>
    <col min="2051" max="2051" width="10.625" style="49" customWidth="1"/>
    <col min="2052" max="2052" width="14.125" style="49" customWidth="1"/>
    <col min="2053" max="2053" width="8.625" style="49" customWidth="1"/>
    <col min="2054" max="2054" width="15.625" style="49" customWidth="1"/>
    <col min="2055" max="2055" width="6.25" style="49" customWidth="1"/>
    <col min="2056" max="2303" width="9" style="49"/>
    <col min="2304" max="2305" width="2.625" style="49" customWidth="1"/>
    <col min="2306" max="2306" width="14.625" style="49" customWidth="1"/>
    <col min="2307" max="2307" width="10.625" style="49" customWidth="1"/>
    <col min="2308" max="2308" width="14.125" style="49" customWidth="1"/>
    <col min="2309" max="2309" width="8.625" style="49" customWidth="1"/>
    <col min="2310" max="2310" width="15.625" style="49" customWidth="1"/>
    <col min="2311" max="2311" width="6.25" style="49" customWidth="1"/>
    <col min="2312" max="2559" width="9" style="49"/>
    <col min="2560" max="2561" width="2.625" style="49" customWidth="1"/>
    <col min="2562" max="2562" width="14.625" style="49" customWidth="1"/>
    <col min="2563" max="2563" width="10.625" style="49" customWidth="1"/>
    <col min="2564" max="2564" width="14.125" style="49" customWidth="1"/>
    <col min="2565" max="2565" width="8.625" style="49" customWidth="1"/>
    <col min="2566" max="2566" width="15.625" style="49" customWidth="1"/>
    <col min="2567" max="2567" width="6.25" style="49" customWidth="1"/>
    <col min="2568" max="2815" width="9" style="49"/>
    <col min="2816" max="2817" width="2.625" style="49" customWidth="1"/>
    <col min="2818" max="2818" width="14.625" style="49" customWidth="1"/>
    <col min="2819" max="2819" width="10.625" style="49" customWidth="1"/>
    <col min="2820" max="2820" width="14.125" style="49" customWidth="1"/>
    <col min="2821" max="2821" width="8.625" style="49" customWidth="1"/>
    <col min="2822" max="2822" width="15.625" style="49" customWidth="1"/>
    <col min="2823" max="2823" width="6.25" style="49" customWidth="1"/>
    <col min="2824" max="3071" width="9" style="49"/>
    <col min="3072" max="3073" width="2.625" style="49" customWidth="1"/>
    <col min="3074" max="3074" width="14.625" style="49" customWidth="1"/>
    <col min="3075" max="3075" width="10.625" style="49" customWidth="1"/>
    <col min="3076" max="3076" width="14.125" style="49" customWidth="1"/>
    <col min="3077" max="3077" width="8.625" style="49" customWidth="1"/>
    <col min="3078" max="3078" width="15.625" style="49" customWidth="1"/>
    <col min="3079" max="3079" width="6.25" style="49" customWidth="1"/>
    <col min="3080" max="3327" width="9" style="49"/>
    <col min="3328" max="3329" width="2.625" style="49" customWidth="1"/>
    <col min="3330" max="3330" width="14.625" style="49" customWidth="1"/>
    <col min="3331" max="3331" width="10.625" style="49" customWidth="1"/>
    <col min="3332" max="3332" width="14.125" style="49" customWidth="1"/>
    <col min="3333" max="3333" width="8.625" style="49" customWidth="1"/>
    <col min="3334" max="3334" width="15.625" style="49" customWidth="1"/>
    <col min="3335" max="3335" width="6.25" style="49" customWidth="1"/>
    <col min="3336" max="3583" width="9" style="49"/>
    <col min="3584" max="3585" width="2.625" style="49" customWidth="1"/>
    <col min="3586" max="3586" width="14.625" style="49" customWidth="1"/>
    <col min="3587" max="3587" width="10.625" style="49" customWidth="1"/>
    <col min="3588" max="3588" width="14.125" style="49" customWidth="1"/>
    <col min="3589" max="3589" width="8.625" style="49" customWidth="1"/>
    <col min="3590" max="3590" width="15.625" style="49" customWidth="1"/>
    <col min="3591" max="3591" width="6.25" style="49" customWidth="1"/>
    <col min="3592" max="3839" width="9" style="49"/>
    <col min="3840" max="3841" width="2.625" style="49" customWidth="1"/>
    <col min="3842" max="3842" width="14.625" style="49" customWidth="1"/>
    <col min="3843" max="3843" width="10.625" style="49" customWidth="1"/>
    <col min="3844" max="3844" width="14.125" style="49" customWidth="1"/>
    <col min="3845" max="3845" width="8.625" style="49" customWidth="1"/>
    <col min="3846" max="3846" width="15.625" style="49" customWidth="1"/>
    <col min="3847" max="3847" width="6.25" style="49" customWidth="1"/>
    <col min="3848" max="4095" width="9" style="49"/>
    <col min="4096" max="4097" width="2.625" style="49" customWidth="1"/>
    <col min="4098" max="4098" width="14.625" style="49" customWidth="1"/>
    <col min="4099" max="4099" width="10.625" style="49" customWidth="1"/>
    <col min="4100" max="4100" width="14.125" style="49" customWidth="1"/>
    <col min="4101" max="4101" width="8.625" style="49" customWidth="1"/>
    <col min="4102" max="4102" width="15.625" style="49" customWidth="1"/>
    <col min="4103" max="4103" width="6.25" style="49" customWidth="1"/>
    <col min="4104" max="4351" width="9" style="49"/>
    <col min="4352" max="4353" width="2.625" style="49" customWidth="1"/>
    <col min="4354" max="4354" width="14.625" style="49" customWidth="1"/>
    <col min="4355" max="4355" width="10.625" style="49" customWidth="1"/>
    <col min="4356" max="4356" width="14.125" style="49" customWidth="1"/>
    <col min="4357" max="4357" width="8.625" style="49" customWidth="1"/>
    <col min="4358" max="4358" width="15.625" style="49" customWidth="1"/>
    <col min="4359" max="4359" width="6.25" style="49" customWidth="1"/>
    <col min="4360" max="4607" width="9" style="49"/>
    <col min="4608" max="4609" width="2.625" style="49" customWidth="1"/>
    <col min="4610" max="4610" width="14.625" style="49" customWidth="1"/>
    <col min="4611" max="4611" width="10.625" style="49" customWidth="1"/>
    <col min="4612" max="4612" width="14.125" style="49" customWidth="1"/>
    <col min="4613" max="4613" width="8.625" style="49" customWidth="1"/>
    <col min="4614" max="4614" width="15.625" style="49" customWidth="1"/>
    <col min="4615" max="4615" width="6.25" style="49" customWidth="1"/>
    <col min="4616" max="4863" width="9" style="49"/>
    <col min="4864" max="4865" width="2.625" style="49" customWidth="1"/>
    <col min="4866" max="4866" width="14.625" style="49" customWidth="1"/>
    <col min="4867" max="4867" width="10.625" style="49" customWidth="1"/>
    <col min="4868" max="4868" width="14.125" style="49" customWidth="1"/>
    <col min="4869" max="4869" width="8.625" style="49" customWidth="1"/>
    <col min="4870" max="4870" width="15.625" style="49" customWidth="1"/>
    <col min="4871" max="4871" width="6.25" style="49" customWidth="1"/>
    <col min="4872" max="5119" width="9" style="49"/>
    <col min="5120" max="5121" width="2.625" style="49" customWidth="1"/>
    <col min="5122" max="5122" width="14.625" style="49" customWidth="1"/>
    <col min="5123" max="5123" width="10.625" style="49" customWidth="1"/>
    <col min="5124" max="5124" width="14.125" style="49" customWidth="1"/>
    <col min="5125" max="5125" width="8.625" style="49" customWidth="1"/>
    <col min="5126" max="5126" width="15.625" style="49" customWidth="1"/>
    <col min="5127" max="5127" width="6.25" style="49" customWidth="1"/>
    <col min="5128" max="5375" width="9" style="49"/>
    <col min="5376" max="5377" width="2.625" style="49" customWidth="1"/>
    <col min="5378" max="5378" width="14.625" style="49" customWidth="1"/>
    <col min="5379" max="5379" width="10.625" style="49" customWidth="1"/>
    <col min="5380" max="5380" width="14.125" style="49" customWidth="1"/>
    <col min="5381" max="5381" width="8.625" style="49" customWidth="1"/>
    <col min="5382" max="5382" width="15.625" style="49" customWidth="1"/>
    <col min="5383" max="5383" width="6.25" style="49" customWidth="1"/>
    <col min="5384" max="5631" width="9" style="49"/>
    <col min="5632" max="5633" width="2.625" style="49" customWidth="1"/>
    <col min="5634" max="5634" width="14.625" style="49" customWidth="1"/>
    <col min="5635" max="5635" width="10.625" style="49" customWidth="1"/>
    <col min="5636" max="5636" width="14.125" style="49" customWidth="1"/>
    <col min="5637" max="5637" width="8.625" style="49" customWidth="1"/>
    <col min="5638" max="5638" width="15.625" style="49" customWidth="1"/>
    <col min="5639" max="5639" width="6.25" style="49" customWidth="1"/>
    <col min="5640" max="5887" width="9" style="49"/>
    <col min="5888" max="5889" width="2.625" style="49" customWidth="1"/>
    <col min="5890" max="5890" width="14.625" style="49" customWidth="1"/>
    <col min="5891" max="5891" width="10.625" style="49" customWidth="1"/>
    <col min="5892" max="5892" width="14.125" style="49" customWidth="1"/>
    <col min="5893" max="5893" width="8.625" style="49" customWidth="1"/>
    <col min="5894" max="5894" width="15.625" style="49" customWidth="1"/>
    <col min="5895" max="5895" width="6.25" style="49" customWidth="1"/>
    <col min="5896" max="6143" width="9" style="49"/>
    <col min="6144" max="6145" width="2.625" style="49" customWidth="1"/>
    <col min="6146" max="6146" width="14.625" style="49" customWidth="1"/>
    <col min="6147" max="6147" width="10.625" style="49" customWidth="1"/>
    <col min="6148" max="6148" width="14.125" style="49" customWidth="1"/>
    <col min="6149" max="6149" width="8.625" style="49" customWidth="1"/>
    <col min="6150" max="6150" width="15.625" style="49" customWidth="1"/>
    <col min="6151" max="6151" width="6.25" style="49" customWidth="1"/>
    <col min="6152" max="6399" width="9" style="49"/>
    <col min="6400" max="6401" width="2.625" style="49" customWidth="1"/>
    <col min="6402" max="6402" width="14.625" style="49" customWidth="1"/>
    <col min="6403" max="6403" width="10.625" style="49" customWidth="1"/>
    <col min="6404" max="6404" width="14.125" style="49" customWidth="1"/>
    <col min="6405" max="6405" width="8.625" style="49" customWidth="1"/>
    <col min="6406" max="6406" width="15.625" style="49" customWidth="1"/>
    <col min="6407" max="6407" width="6.25" style="49" customWidth="1"/>
    <col min="6408" max="6655" width="9" style="49"/>
    <col min="6656" max="6657" width="2.625" style="49" customWidth="1"/>
    <col min="6658" max="6658" width="14.625" style="49" customWidth="1"/>
    <col min="6659" max="6659" width="10.625" style="49" customWidth="1"/>
    <col min="6660" max="6660" width="14.125" style="49" customWidth="1"/>
    <col min="6661" max="6661" width="8.625" style="49" customWidth="1"/>
    <col min="6662" max="6662" width="15.625" style="49" customWidth="1"/>
    <col min="6663" max="6663" width="6.25" style="49" customWidth="1"/>
    <col min="6664" max="6911" width="9" style="49"/>
    <col min="6912" max="6913" width="2.625" style="49" customWidth="1"/>
    <col min="6914" max="6914" width="14.625" style="49" customWidth="1"/>
    <col min="6915" max="6915" width="10.625" style="49" customWidth="1"/>
    <col min="6916" max="6916" width="14.125" style="49" customWidth="1"/>
    <col min="6917" max="6917" width="8.625" style="49" customWidth="1"/>
    <col min="6918" max="6918" width="15.625" style="49" customWidth="1"/>
    <col min="6919" max="6919" width="6.25" style="49" customWidth="1"/>
    <col min="6920" max="7167" width="9" style="49"/>
    <col min="7168" max="7169" width="2.625" style="49" customWidth="1"/>
    <col min="7170" max="7170" width="14.625" style="49" customWidth="1"/>
    <col min="7171" max="7171" width="10.625" style="49" customWidth="1"/>
    <col min="7172" max="7172" width="14.125" style="49" customWidth="1"/>
    <col min="7173" max="7173" width="8.625" style="49" customWidth="1"/>
    <col min="7174" max="7174" width="15.625" style="49" customWidth="1"/>
    <col min="7175" max="7175" width="6.25" style="49" customWidth="1"/>
    <col min="7176" max="7423" width="9" style="49"/>
    <col min="7424" max="7425" width="2.625" style="49" customWidth="1"/>
    <col min="7426" max="7426" width="14.625" style="49" customWidth="1"/>
    <col min="7427" max="7427" width="10.625" style="49" customWidth="1"/>
    <col min="7428" max="7428" width="14.125" style="49" customWidth="1"/>
    <col min="7429" max="7429" width="8.625" style="49" customWidth="1"/>
    <col min="7430" max="7430" width="15.625" style="49" customWidth="1"/>
    <col min="7431" max="7431" width="6.25" style="49" customWidth="1"/>
    <col min="7432" max="7679" width="9" style="49"/>
    <col min="7680" max="7681" width="2.625" style="49" customWidth="1"/>
    <col min="7682" max="7682" width="14.625" style="49" customWidth="1"/>
    <col min="7683" max="7683" width="10.625" style="49" customWidth="1"/>
    <col min="7684" max="7684" width="14.125" style="49" customWidth="1"/>
    <col min="7685" max="7685" width="8.625" style="49" customWidth="1"/>
    <col min="7686" max="7686" width="15.625" style="49" customWidth="1"/>
    <col min="7687" max="7687" width="6.25" style="49" customWidth="1"/>
    <col min="7688" max="7935" width="9" style="49"/>
    <col min="7936" max="7937" width="2.625" style="49" customWidth="1"/>
    <col min="7938" max="7938" width="14.625" style="49" customWidth="1"/>
    <col min="7939" max="7939" width="10.625" style="49" customWidth="1"/>
    <col min="7940" max="7940" width="14.125" style="49" customWidth="1"/>
    <col min="7941" max="7941" width="8.625" style="49" customWidth="1"/>
    <col min="7942" max="7942" width="15.625" style="49" customWidth="1"/>
    <col min="7943" max="7943" width="6.25" style="49" customWidth="1"/>
    <col min="7944" max="8191" width="9" style="49"/>
    <col min="8192" max="8193" width="2.625" style="49" customWidth="1"/>
    <col min="8194" max="8194" width="14.625" style="49" customWidth="1"/>
    <col min="8195" max="8195" width="10.625" style="49" customWidth="1"/>
    <col min="8196" max="8196" width="14.125" style="49" customWidth="1"/>
    <col min="8197" max="8197" width="8.625" style="49" customWidth="1"/>
    <col min="8198" max="8198" width="15.625" style="49" customWidth="1"/>
    <col min="8199" max="8199" width="6.25" style="49" customWidth="1"/>
    <col min="8200" max="8447" width="9" style="49"/>
    <col min="8448" max="8449" width="2.625" style="49" customWidth="1"/>
    <col min="8450" max="8450" width="14.625" style="49" customWidth="1"/>
    <col min="8451" max="8451" width="10.625" style="49" customWidth="1"/>
    <col min="8452" max="8452" width="14.125" style="49" customWidth="1"/>
    <col min="8453" max="8453" width="8.625" style="49" customWidth="1"/>
    <col min="8454" max="8454" width="15.625" style="49" customWidth="1"/>
    <col min="8455" max="8455" width="6.25" style="49" customWidth="1"/>
    <col min="8456" max="8703" width="9" style="49"/>
    <col min="8704" max="8705" width="2.625" style="49" customWidth="1"/>
    <col min="8706" max="8706" width="14.625" style="49" customWidth="1"/>
    <col min="8707" max="8707" width="10.625" style="49" customWidth="1"/>
    <col min="8708" max="8708" width="14.125" style="49" customWidth="1"/>
    <col min="8709" max="8709" width="8.625" style="49" customWidth="1"/>
    <col min="8710" max="8710" width="15.625" style="49" customWidth="1"/>
    <col min="8711" max="8711" width="6.25" style="49" customWidth="1"/>
    <col min="8712" max="8959" width="9" style="49"/>
    <col min="8960" max="8961" width="2.625" style="49" customWidth="1"/>
    <col min="8962" max="8962" width="14.625" style="49" customWidth="1"/>
    <col min="8963" max="8963" width="10.625" style="49" customWidth="1"/>
    <col min="8964" max="8964" width="14.125" style="49" customWidth="1"/>
    <col min="8965" max="8965" width="8.625" style="49" customWidth="1"/>
    <col min="8966" max="8966" width="15.625" style="49" customWidth="1"/>
    <col min="8967" max="8967" width="6.25" style="49" customWidth="1"/>
    <col min="8968" max="9215" width="9" style="49"/>
    <col min="9216" max="9217" width="2.625" style="49" customWidth="1"/>
    <col min="9218" max="9218" width="14.625" style="49" customWidth="1"/>
    <col min="9219" max="9219" width="10.625" style="49" customWidth="1"/>
    <col min="9220" max="9220" width="14.125" style="49" customWidth="1"/>
    <col min="9221" max="9221" width="8.625" style="49" customWidth="1"/>
    <col min="9222" max="9222" width="15.625" style="49" customWidth="1"/>
    <col min="9223" max="9223" width="6.25" style="49" customWidth="1"/>
    <col min="9224" max="9471" width="9" style="49"/>
    <col min="9472" max="9473" width="2.625" style="49" customWidth="1"/>
    <col min="9474" max="9474" width="14.625" style="49" customWidth="1"/>
    <col min="9475" max="9475" width="10.625" style="49" customWidth="1"/>
    <col min="9476" max="9476" width="14.125" style="49" customWidth="1"/>
    <col min="9477" max="9477" width="8.625" style="49" customWidth="1"/>
    <col min="9478" max="9478" width="15.625" style="49" customWidth="1"/>
    <col min="9479" max="9479" width="6.25" style="49" customWidth="1"/>
    <col min="9480" max="9727" width="9" style="49"/>
    <col min="9728" max="9729" width="2.625" style="49" customWidth="1"/>
    <col min="9730" max="9730" width="14.625" style="49" customWidth="1"/>
    <col min="9731" max="9731" width="10.625" style="49" customWidth="1"/>
    <col min="9732" max="9732" width="14.125" style="49" customWidth="1"/>
    <col min="9733" max="9733" width="8.625" style="49" customWidth="1"/>
    <col min="9734" max="9734" width="15.625" style="49" customWidth="1"/>
    <col min="9735" max="9735" width="6.25" style="49" customWidth="1"/>
    <col min="9736" max="9983" width="9" style="49"/>
    <col min="9984" max="9985" width="2.625" style="49" customWidth="1"/>
    <col min="9986" max="9986" width="14.625" style="49" customWidth="1"/>
    <col min="9987" max="9987" width="10.625" style="49" customWidth="1"/>
    <col min="9988" max="9988" width="14.125" style="49" customWidth="1"/>
    <col min="9989" max="9989" width="8.625" style="49" customWidth="1"/>
    <col min="9990" max="9990" width="15.625" style="49" customWidth="1"/>
    <col min="9991" max="9991" width="6.25" style="49" customWidth="1"/>
    <col min="9992" max="10239" width="9" style="49"/>
    <col min="10240" max="10241" width="2.625" style="49" customWidth="1"/>
    <col min="10242" max="10242" width="14.625" style="49" customWidth="1"/>
    <col min="10243" max="10243" width="10.625" style="49" customWidth="1"/>
    <col min="10244" max="10244" width="14.125" style="49" customWidth="1"/>
    <col min="10245" max="10245" width="8.625" style="49" customWidth="1"/>
    <col min="10246" max="10246" width="15.625" style="49" customWidth="1"/>
    <col min="10247" max="10247" width="6.25" style="49" customWidth="1"/>
    <col min="10248" max="10495" width="9" style="49"/>
    <col min="10496" max="10497" width="2.625" style="49" customWidth="1"/>
    <col min="10498" max="10498" width="14.625" style="49" customWidth="1"/>
    <col min="10499" max="10499" width="10.625" style="49" customWidth="1"/>
    <col min="10500" max="10500" width="14.125" style="49" customWidth="1"/>
    <col min="10501" max="10501" width="8.625" style="49" customWidth="1"/>
    <col min="10502" max="10502" width="15.625" style="49" customWidth="1"/>
    <col min="10503" max="10503" width="6.25" style="49" customWidth="1"/>
    <col min="10504" max="10751" width="9" style="49"/>
    <col min="10752" max="10753" width="2.625" style="49" customWidth="1"/>
    <col min="10754" max="10754" width="14.625" style="49" customWidth="1"/>
    <col min="10755" max="10755" width="10.625" style="49" customWidth="1"/>
    <col min="10756" max="10756" width="14.125" style="49" customWidth="1"/>
    <col min="10757" max="10757" width="8.625" style="49" customWidth="1"/>
    <col min="10758" max="10758" width="15.625" style="49" customWidth="1"/>
    <col min="10759" max="10759" width="6.25" style="49" customWidth="1"/>
    <col min="10760" max="11007" width="9" style="49"/>
    <col min="11008" max="11009" width="2.625" style="49" customWidth="1"/>
    <col min="11010" max="11010" width="14.625" style="49" customWidth="1"/>
    <col min="11011" max="11011" width="10.625" style="49" customWidth="1"/>
    <col min="11012" max="11012" width="14.125" style="49" customWidth="1"/>
    <col min="11013" max="11013" width="8.625" style="49" customWidth="1"/>
    <col min="11014" max="11014" width="15.625" style="49" customWidth="1"/>
    <col min="11015" max="11015" width="6.25" style="49" customWidth="1"/>
    <col min="11016" max="11263" width="9" style="49"/>
    <col min="11264" max="11265" width="2.625" style="49" customWidth="1"/>
    <col min="11266" max="11266" width="14.625" style="49" customWidth="1"/>
    <col min="11267" max="11267" width="10.625" style="49" customWidth="1"/>
    <col min="11268" max="11268" width="14.125" style="49" customWidth="1"/>
    <col min="11269" max="11269" width="8.625" style="49" customWidth="1"/>
    <col min="11270" max="11270" width="15.625" style="49" customWidth="1"/>
    <col min="11271" max="11271" width="6.25" style="49" customWidth="1"/>
    <col min="11272" max="11519" width="9" style="49"/>
    <col min="11520" max="11521" width="2.625" style="49" customWidth="1"/>
    <col min="11522" max="11522" width="14.625" style="49" customWidth="1"/>
    <col min="11523" max="11523" width="10.625" style="49" customWidth="1"/>
    <col min="11524" max="11524" width="14.125" style="49" customWidth="1"/>
    <col min="11525" max="11525" width="8.625" style="49" customWidth="1"/>
    <col min="11526" max="11526" width="15.625" style="49" customWidth="1"/>
    <col min="11527" max="11527" width="6.25" style="49" customWidth="1"/>
    <col min="11528" max="11775" width="9" style="49"/>
    <col min="11776" max="11777" width="2.625" style="49" customWidth="1"/>
    <col min="11778" max="11778" width="14.625" style="49" customWidth="1"/>
    <col min="11779" max="11779" width="10.625" style="49" customWidth="1"/>
    <col min="11780" max="11780" width="14.125" style="49" customWidth="1"/>
    <col min="11781" max="11781" width="8.625" style="49" customWidth="1"/>
    <col min="11782" max="11782" width="15.625" style="49" customWidth="1"/>
    <col min="11783" max="11783" width="6.25" style="49" customWidth="1"/>
    <col min="11784" max="12031" width="9" style="49"/>
    <col min="12032" max="12033" width="2.625" style="49" customWidth="1"/>
    <col min="12034" max="12034" width="14.625" style="49" customWidth="1"/>
    <col min="12035" max="12035" width="10.625" style="49" customWidth="1"/>
    <col min="12036" max="12036" width="14.125" style="49" customWidth="1"/>
    <col min="12037" max="12037" width="8.625" style="49" customWidth="1"/>
    <col min="12038" max="12038" width="15.625" style="49" customWidth="1"/>
    <col min="12039" max="12039" width="6.25" style="49" customWidth="1"/>
    <col min="12040" max="12287" width="9" style="49"/>
    <col min="12288" max="12289" width="2.625" style="49" customWidth="1"/>
    <col min="12290" max="12290" width="14.625" style="49" customWidth="1"/>
    <col min="12291" max="12291" width="10.625" style="49" customWidth="1"/>
    <col min="12292" max="12292" width="14.125" style="49" customWidth="1"/>
    <col min="12293" max="12293" width="8.625" style="49" customWidth="1"/>
    <col min="12294" max="12294" width="15.625" style="49" customWidth="1"/>
    <col min="12295" max="12295" width="6.25" style="49" customWidth="1"/>
    <col min="12296" max="12543" width="9" style="49"/>
    <col min="12544" max="12545" width="2.625" style="49" customWidth="1"/>
    <col min="12546" max="12546" width="14.625" style="49" customWidth="1"/>
    <col min="12547" max="12547" width="10.625" style="49" customWidth="1"/>
    <col min="12548" max="12548" width="14.125" style="49" customWidth="1"/>
    <col min="12549" max="12549" width="8.625" style="49" customWidth="1"/>
    <col min="12550" max="12550" width="15.625" style="49" customWidth="1"/>
    <col min="12551" max="12551" width="6.25" style="49" customWidth="1"/>
    <col min="12552" max="12799" width="9" style="49"/>
    <col min="12800" max="12801" width="2.625" style="49" customWidth="1"/>
    <col min="12802" max="12802" width="14.625" style="49" customWidth="1"/>
    <col min="12803" max="12803" width="10.625" style="49" customWidth="1"/>
    <col min="12804" max="12804" width="14.125" style="49" customWidth="1"/>
    <col min="12805" max="12805" width="8.625" style="49" customWidth="1"/>
    <col min="12806" max="12806" width="15.625" style="49" customWidth="1"/>
    <col min="12807" max="12807" width="6.25" style="49" customWidth="1"/>
    <col min="12808" max="13055" width="9" style="49"/>
    <col min="13056" max="13057" width="2.625" style="49" customWidth="1"/>
    <col min="13058" max="13058" width="14.625" style="49" customWidth="1"/>
    <col min="13059" max="13059" width="10.625" style="49" customWidth="1"/>
    <col min="13060" max="13060" width="14.125" style="49" customWidth="1"/>
    <col min="13061" max="13061" width="8.625" style="49" customWidth="1"/>
    <col min="13062" max="13062" width="15.625" style="49" customWidth="1"/>
    <col min="13063" max="13063" width="6.25" style="49" customWidth="1"/>
    <col min="13064" max="13311" width="9" style="49"/>
    <col min="13312" max="13313" width="2.625" style="49" customWidth="1"/>
    <col min="13314" max="13314" width="14.625" style="49" customWidth="1"/>
    <col min="13315" max="13315" width="10.625" style="49" customWidth="1"/>
    <col min="13316" max="13316" width="14.125" style="49" customWidth="1"/>
    <col min="13317" max="13317" width="8.625" style="49" customWidth="1"/>
    <col min="13318" max="13318" width="15.625" style="49" customWidth="1"/>
    <col min="13319" max="13319" width="6.25" style="49" customWidth="1"/>
    <col min="13320" max="13567" width="9" style="49"/>
    <col min="13568" max="13569" width="2.625" style="49" customWidth="1"/>
    <col min="13570" max="13570" width="14.625" style="49" customWidth="1"/>
    <col min="13571" max="13571" width="10.625" style="49" customWidth="1"/>
    <col min="13572" max="13572" width="14.125" style="49" customWidth="1"/>
    <col min="13573" max="13573" width="8.625" style="49" customWidth="1"/>
    <col min="13574" max="13574" width="15.625" style="49" customWidth="1"/>
    <col min="13575" max="13575" width="6.25" style="49" customWidth="1"/>
    <col min="13576" max="13823" width="9" style="49"/>
    <col min="13824" max="13825" width="2.625" style="49" customWidth="1"/>
    <col min="13826" max="13826" width="14.625" style="49" customWidth="1"/>
    <col min="13827" max="13827" width="10.625" style="49" customWidth="1"/>
    <col min="13828" max="13828" width="14.125" style="49" customWidth="1"/>
    <col min="13829" max="13829" width="8.625" style="49" customWidth="1"/>
    <col min="13830" max="13830" width="15.625" style="49" customWidth="1"/>
    <col min="13831" max="13831" width="6.25" style="49" customWidth="1"/>
    <col min="13832" max="14079" width="9" style="49"/>
    <col min="14080" max="14081" width="2.625" style="49" customWidth="1"/>
    <col min="14082" max="14082" width="14.625" style="49" customWidth="1"/>
    <col min="14083" max="14083" width="10.625" style="49" customWidth="1"/>
    <col min="14084" max="14084" width="14.125" style="49" customWidth="1"/>
    <col min="14085" max="14085" width="8.625" style="49" customWidth="1"/>
    <col min="14086" max="14086" width="15.625" style="49" customWidth="1"/>
    <col min="14087" max="14087" width="6.25" style="49" customWidth="1"/>
    <col min="14088" max="14335" width="9" style="49"/>
    <col min="14336" max="14337" width="2.625" style="49" customWidth="1"/>
    <col min="14338" max="14338" width="14.625" style="49" customWidth="1"/>
    <col min="14339" max="14339" width="10.625" style="49" customWidth="1"/>
    <col min="14340" max="14340" width="14.125" style="49" customWidth="1"/>
    <col min="14341" max="14341" width="8.625" style="49" customWidth="1"/>
    <col min="14342" max="14342" width="15.625" style="49" customWidth="1"/>
    <col min="14343" max="14343" width="6.25" style="49" customWidth="1"/>
    <col min="14344" max="14591" width="9" style="49"/>
    <col min="14592" max="14593" width="2.625" style="49" customWidth="1"/>
    <col min="14594" max="14594" width="14.625" style="49" customWidth="1"/>
    <col min="14595" max="14595" width="10.625" style="49" customWidth="1"/>
    <col min="14596" max="14596" width="14.125" style="49" customWidth="1"/>
    <col min="14597" max="14597" width="8.625" style="49" customWidth="1"/>
    <col min="14598" max="14598" width="15.625" style="49" customWidth="1"/>
    <col min="14599" max="14599" width="6.25" style="49" customWidth="1"/>
    <col min="14600" max="14847" width="9" style="49"/>
    <col min="14848" max="14849" width="2.625" style="49" customWidth="1"/>
    <col min="14850" max="14850" width="14.625" style="49" customWidth="1"/>
    <col min="14851" max="14851" width="10.625" style="49" customWidth="1"/>
    <col min="14852" max="14852" width="14.125" style="49" customWidth="1"/>
    <col min="14853" max="14853" width="8.625" style="49" customWidth="1"/>
    <col min="14854" max="14854" width="15.625" style="49" customWidth="1"/>
    <col min="14855" max="14855" width="6.25" style="49" customWidth="1"/>
    <col min="14856" max="15103" width="9" style="49"/>
    <col min="15104" max="15105" width="2.625" style="49" customWidth="1"/>
    <col min="15106" max="15106" width="14.625" style="49" customWidth="1"/>
    <col min="15107" max="15107" width="10.625" style="49" customWidth="1"/>
    <col min="15108" max="15108" width="14.125" style="49" customWidth="1"/>
    <col min="15109" max="15109" width="8.625" style="49" customWidth="1"/>
    <col min="15110" max="15110" width="15.625" style="49" customWidth="1"/>
    <col min="15111" max="15111" width="6.25" style="49" customWidth="1"/>
    <col min="15112" max="15359" width="9" style="49"/>
    <col min="15360" max="15361" width="2.625" style="49" customWidth="1"/>
    <col min="15362" max="15362" width="14.625" style="49" customWidth="1"/>
    <col min="15363" max="15363" width="10.625" style="49" customWidth="1"/>
    <col min="15364" max="15364" width="14.125" style="49" customWidth="1"/>
    <col min="15365" max="15365" width="8.625" style="49" customWidth="1"/>
    <col min="15366" max="15366" width="15.625" style="49" customWidth="1"/>
    <col min="15367" max="15367" width="6.25" style="49" customWidth="1"/>
    <col min="15368" max="15615" width="9" style="49"/>
    <col min="15616" max="15617" width="2.625" style="49" customWidth="1"/>
    <col min="15618" max="15618" width="14.625" style="49" customWidth="1"/>
    <col min="15619" max="15619" width="10.625" style="49" customWidth="1"/>
    <col min="15620" max="15620" width="14.125" style="49" customWidth="1"/>
    <col min="15621" max="15621" width="8.625" style="49" customWidth="1"/>
    <col min="15622" max="15622" width="15.625" style="49" customWidth="1"/>
    <col min="15623" max="15623" width="6.25" style="49" customWidth="1"/>
    <col min="15624" max="15871" width="9" style="49"/>
    <col min="15872" max="15873" width="2.625" style="49" customWidth="1"/>
    <col min="15874" max="15874" width="14.625" style="49" customWidth="1"/>
    <col min="15875" max="15875" width="10.625" style="49" customWidth="1"/>
    <col min="15876" max="15876" width="14.125" style="49" customWidth="1"/>
    <col min="15877" max="15877" width="8.625" style="49" customWidth="1"/>
    <col min="15878" max="15878" width="15.625" style="49" customWidth="1"/>
    <col min="15879" max="15879" width="6.25" style="49" customWidth="1"/>
    <col min="15880" max="16127" width="9" style="49"/>
    <col min="16128" max="16129" width="2.625" style="49" customWidth="1"/>
    <col min="16130" max="16130" width="14.625" style="49" customWidth="1"/>
    <col min="16131" max="16131" width="10.625" style="49" customWidth="1"/>
    <col min="16132" max="16132" width="14.125" style="49" customWidth="1"/>
    <col min="16133" max="16133" width="8.625" style="49" customWidth="1"/>
    <col min="16134" max="16134" width="15.625" style="49" customWidth="1"/>
    <col min="16135" max="16135" width="6.25" style="49" customWidth="1"/>
    <col min="16136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2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17.25" customHeight="1" thickTop="1" x14ac:dyDescent="0.15">
      <c r="A5" s="316">
        <v>1</v>
      </c>
      <c r="B5" s="157">
        <f>DATE(基本データ!$F$4,7,$A5)</f>
        <v>45474</v>
      </c>
      <c r="C5" s="55" t="s">
        <v>376</v>
      </c>
      <c r="D5" s="504" t="s">
        <v>434</v>
      </c>
      <c r="E5" s="505"/>
      <c r="F5" s="55" t="s">
        <v>335</v>
      </c>
      <c r="G5" s="264">
        <f>年間行事!S4</f>
        <v>0</v>
      </c>
    </row>
    <row r="6" spans="1:7" ht="17.25" customHeight="1" x14ac:dyDescent="0.15">
      <c r="A6" s="316">
        <v>2</v>
      </c>
      <c r="B6" s="157">
        <f>DATE(基本データ!$F$4,7,$A6)</f>
        <v>45475</v>
      </c>
      <c r="C6" s="55" t="s">
        <v>517</v>
      </c>
      <c r="D6" s="506"/>
      <c r="E6" s="507"/>
      <c r="F6" s="55"/>
      <c r="G6" s="264" t="str">
        <f>年間行事!S5</f>
        <v>（セ）小・義第４回研修</v>
      </c>
    </row>
    <row r="7" spans="1:7" ht="23.25" customHeight="1" x14ac:dyDescent="0.15">
      <c r="A7" s="316">
        <v>3</v>
      </c>
      <c r="B7" s="157">
        <f>DATE(基本データ!$F$4,7,$A7)</f>
        <v>45476</v>
      </c>
      <c r="C7" s="55" t="s">
        <v>172</v>
      </c>
      <c r="D7" s="506" t="s">
        <v>134</v>
      </c>
      <c r="E7" s="507"/>
      <c r="F7" s="55" t="s">
        <v>333</v>
      </c>
      <c r="G7" s="264">
        <f>年間行事!S6</f>
        <v>0</v>
      </c>
    </row>
    <row r="8" spans="1:7" ht="17.25" customHeight="1" x14ac:dyDescent="0.15">
      <c r="A8" s="316">
        <v>4</v>
      </c>
      <c r="B8" s="157">
        <f>DATE(基本データ!$F$4,7,$A8)</f>
        <v>45477</v>
      </c>
      <c r="C8" s="55"/>
      <c r="D8" s="506"/>
      <c r="E8" s="507"/>
      <c r="F8" s="55"/>
      <c r="G8" s="264">
        <f>年間行事!S7</f>
        <v>0</v>
      </c>
    </row>
    <row r="9" spans="1:7" ht="21.75" customHeight="1" x14ac:dyDescent="0.15">
      <c r="A9" s="316">
        <v>5</v>
      </c>
      <c r="B9" s="157">
        <f>DATE(基本データ!$F$4,7,$A9)</f>
        <v>45478</v>
      </c>
      <c r="C9" s="55" t="s">
        <v>271</v>
      </c>
      <c r="D9" s="504" t="s">
        <v>272</v>
      </c>
      <c r="E9" s="505"/>
      <c r="F9" s="55" t="s">
        <v>207</v>
      </c>
      <c r="G9" s="264">
        <f>年間行事!S8</f>
        <v>0</v>
      </c>
    </row>
    <row r="10" spans="1:7" ht="21.75" customHeight="1" x14ac:dyDescent="0.15">
      <c r="A10" s="316">
        <v>6</v>
      </c>
      <c r="B10" s="157">
        <f>DATE(基本データ!$F$4,7,$A10)</f>
        <v>45479</v>
      </c>
      <c r="C10" s="55"/>
      <c r="D10" s="506"/>
      <c r="E10" s="507"/>
      <c r="F10" s="55"/>
      <c r="G10" s="264">
        <f>年間行事!S9</f>
        <v>0</v>
      </c>
    </row>
    <row r="11" spans="1:7" ht="17.25" customHeight="1" x14ac:dyDescent="0.15">
      <c r="A11" s="316">
        <v>7</v>
      </c>
      <c r="B11" s="157">
        <f>DATE(基本データ!$F$4,7,$A11)</f>
        <v>45480</v>
      </c>
      <c r="C11" s="55"/>
      <c r="D11" s="504"/>
      <c r="E11" s="505"/>
      <c r="F11" s="55"/>
      <c r="G11" s="264">
        <f>年間行事!S10</f>
        <v>0</v>
      </c>
    </row>
    <row r="12" spans="1:7" ht="17.25" customHeight="1" x14ac:dyDescent="0.15">
      <c r="A12" s="316">
        <v>8</v>
      </c>
      <c r="B12" s="157">
        <f>DATE(基本データ!$F$4,7,$A12)</f>
        <v>45481</v>
      </c>
      <c r="C12" s="55"/>
      <c r="D12" s="504"/>
      <c r="E12" s="505"/>
      <c r="F12" s="55"/>
      <c r="G12" s="264">
        <f>年間行事!S11</f>
        <v>0</v>
      </c>
    </row>
    <row r="13" spans="1:7" ht="17.25" customHeight="1" x14ac:dyDescent="0.15">
      <c r="A13" s="316">
        <v>9</v>
      </c>
      <c r="B13" s="157">
        <f>DATE(基本データ!$F$4,7,$A13)</f>
        <v>45482</v>
      </c>
      <c r="C13" s="55"/>
      <c r="D13" s="506"/>
      <c r="E13" s="507"/>
      <c r="F13" s="55"/>
      <c r="G13" s="264">
        <f>年間行事!S12</f>
        <v>0</v>
      </c>
    </row>
    <row r="14" spans="1:7" ht="24.75" customHeight="1" x14ac:dyDescent="0.15">
      <c r="A14" s="316">
        <v>10</v>
      </c>
      <c r="B14" s="157">
        <f>DATE(基本データ!$F$4,7,$A14)</f>
        <v>45483</v>
      </c>
      <c r="C14" s="55" t="s">
        <v>336</v>
      </c>
      <c r="D14" s="506" t="s">
        <v>337</v>
      </c>
      <c r="E14" s="507"/>
      <c r="F14" s="55" t="s">
        <v>333</v>
      </c>
      <c r="G14" s="264">
        <f>年間行事!S13</f>
        <v>0</v>
      </c>
    </row>
    <row r="15" spans="1:7" ht="17.25" customHeight="1" x14ac:dyDescent="0.15">
      <c r="A15" s="316">
        <v>11</v>
      </c>
      <c r="B15" s="157">
        <f>DATE(基本データ!$F$4,7,$A15)</f>
        <v>45484</v>
      </c>
      <c r="C15" s="55"/>
      <c r="D15" s="506"/>
      <c r="E15" s="507"/>
      <c r="F15" s="55"/>
      <c r="G15" s="264">
        <f>年間行事!S14</f>
        <v>0</v>
      </c>
    </row>
    <row r="16" spans="1:7" ht="21.75" customHeight="1" x14ac:dyDescent="0.15">
      <c r="A16" s="316">
        <v>12</v>
      </c>
      <c r="B16" s="157">
        <f>DATE(基本データ!$F$4,7,$A16)</f>
        <v>45485</v>
      </c>
      <c r="C16" s="55" t="s">
        <v>377</v>
      </c>
      <c r="D16" s="506" t="s">
        <v>378</v>
      </c>
      <c r="E16" s="507"/>
      <c r="F16" s="55" t="s">
        <v>362</v>
      </c>
      <c r="G16" s="264">
        <f>年間行事!S15</f>
        <v>0</v>
      </c>
    </row>
    <row r="17" spans="1:7" ht="21.75" customHeight="1" x14ac:dyDescent="0.15">
      <c r="A17" s="316">
        <v>13</v>
      </c>
      <c r="B17" s="157">
        <f>DATE(基本データ!$F$4,7,$A17)</f>
        <v>45486</v>
      </c>
      <c r="C17" s="55"/>
      <c r="D17" s="506"/>
      <c r="E17" s="507"/>
      <c r="F17" s="55"/>
      <c r="G17" s="264">
        <f>年間行事!S16</f>
        <v>0</v>
      </c>
    </row>
    <row r="18" spans="1:7" ht="17.25" customHeight="1" x14ac:dyDescent="0.15">
      <c r="A18" s="316">
        <v>14</v>
      </c>
      <c r="B18" s="157">
        <f>DATE(基本データ!$F$4,7,$A18)</f>
        <v>45487</v>
      </c>
      <c r="C18" s="55"/>
      <c r="D18" s="506"/>
      <c r="E18" s="507"/>
      <c r="F18" s="55"/>
      <c r="G18" s="264">
        <f>年間行事!S17</f>
        <v>0</v>
      </c>
    </row>
    <row r="19" spans="1:7" ht="17.25" customHeight="1" x14ac:dyDescent="0.15">
      <c r="A19" s="316">
        <v>15</v>
      </c>
      <c r="B19" s="157">
        <f>DATE(基本データ!$F$4,7,$A19)</f>
        <v>45488</v>
      </c>
      <c r="C19" s="55"/>
      <c r="D19" s="506"/>
      <c r="E19" s="507"/>
      <c r="F19" s="55"/>
      <c r="G19" s="264" t="str">
        <f>年間行事!S18</f>
        <v>海の日</v>
      </c>
    </row>
    <row r="20" spans="1:7" ht="17.25" customHeight="1" x14ac:dyDescent="0.15">
      <c r="A20" s="316">
        <v>16</v>
      </c>
      <c r="B20" s="157">
        <f>DATE(基本データ!$F$4,7,$A20)</f>
        <v>45489</v>
      </c>
      <c r="C20" s="55"/>
      <c r="D20" s="506"/>
      <c r="E20" s="507"/>
      <c r="F20" s="55"/>
      <c r="G20" s="264">
        <f>年間行事!S19</f>
        <v>0</v>
      </c>
    </row>
    <row r="21" spans="1:7" ht="32.25" customHeight="1" x14ac:dyDescent="0.15">
      <c r="A21" s="316">
        <v>17</v>
      </c>
      <c r="B21" s="157">
        <f>DATE(基本データ!$F$4,7,$A21)</f>
        <v>45490</v>
      </c>
      <c r="C21" s="55" t="s">
        <v>433</v>
      </c>
      <c r="D21" s="506" t="s">
        <v>379</v>
      </c>
      <c r="E21" s="507"/>
      <c r="F21" s="55" t="s">
        <v>333</v>
      </c>
      <c r="G21" s="264">
        <f>年間行事!S20</f>
        <v>0</v>
      </c>
    </row>
    <row r="22" spans="1:7" ht="17.25" customHeight="1" x14ac:dyDescent="0.15">
      <c r="A22" s="316">
        <v>18</v>
      </c>
      <c r="B22" s="157">
        <f>DATE(基本データ!$F$4,7,$A22)</f>
        <v>45491</v>
      </c>
      <c r="C22" s="55"/>
      <c r="D22" s="506"/>
      <c r="E22" s="507"/>
      <c r="F22" s="55"/>
      <c r="G22" s="264">
        <f>年間行事!S21</f>
        <v>0</v>
      </c>
    </row>
    <row r="23" spans="1:7" ht="31.5" customHeight="1" x14ac:dyDescent="0.15">
      <c r="A23" s="316">
        <v>19</v>
      </c>
      <c r="B23" s="157">
        <f>DATE(基本データ!$F$4,7,$A23)</f>
        <v>45492</v>
      </c>
      <c r="C23" s="55"/>
      <c r="D23" s="506"/>
      <c r="E23" s="507"/>
      <c r="F23" s="55"/>
      <c r="G23" s="264">
        <f>年間行事!S22</f>
        <v>0</v>
      </c>
    </row>
    <row r="24" spans="1:7" ht="15.75" customHeight="1" x14ac:dyDescent="0.15">
      <c r="A24" s="316">
        <v>20</v>
      </c>
      <c r="B24" s="157">
        <f>DATE(基本データ!$F$4,7,$A24)</f>
        <v>45493</v>
      </c>
      <c r="C24" s="55"/>
      <c r="D24" s="506"/>
      <c r="E24" s="507"/>
      <c r="F24" s="55"/>
      <c r="G24" s="264">
        <f>年間行事!S23</f>
        <v>0</v>
      </c>
    </row>
    <row r="25" spans="1:7" ht="17.25" customHeight="1" x14ac:dyDescent="0.15">
      <c r="A25" s="316">
        <v>21</v>
      </c>
      <c r="B25" s="157">
        <f>DATE(基本データ!$F$4,7,$A25)</f>
        <v>45494</v>
      </c>
      <c r="C25" s="55"/>
      <c r="D25" s="506"/>
      <c r="E25" s="507"/>
      <c r="F25" s="55"/>
      <c r="G25" s="264">
        <f>年間行事!S24</f>
        <v>0</v>
      </c>
    </row>
    <row r="26" spans="1:7" ht="17.25" customHeight="1" x14ac:dyDescent="0.15">
      <c r="A26" s="316">
        <v>22</v>
      </c>
      <c r="B26" s="157">
        <f>DATE(基本データ!$F$4,7,$A26)</f>
        <v>45495</v>
      </c>
      <c r="C26" s="55"/>
      <c r="D26" s="506"/>
      <c r="E26" s="507"/>
      <c r="F26" s="55"/>
      <c r="G26" s="264">
        <f>年間行事!S25</f>
        <v>0</v>
      </c>
    </row>
    <row r="27" spans="1:7" ht="17.25" customHeight="1" x14ac:dyDescent="0.15">
      <c r="A27" s="316">
        <v>23</v>
      </c>
      <c r="B27" s="157">
        <f>DATE(基本データ!$F$4,7,$A27)</f>
        <v>45496</v>
      </c>
      <c r="C27" s="55"/>
      <c r="D27" s="506"/>
      <c r="E27" s="507"/>
      <c r="F27" s="55"/>
      <c r="G27" s="264">
        <f>年間行事!S26</f>
        <v>0</v>
      </c>
    </row>
    <row r="28" spans="1:7" ht="18" customHeight="1" x14ac:dyDescent="0.15">
      <c r="A28" s="316">
        <v>24</v>
      </c>
      <c r="B28" s="157">
        <f>DATE(基本データ!$F$4,7,$A28)</f>
        <v>45497</v>
      </c>
      <c r="C28" s="55"/>
      <c r="D28" s="506"/>
      <c r="E28" s="507"/>
      <c r="F28" s="55"/>
      <c r="G28" s="264">
        <f>年間行事!S27</f>
        <v>0</v>
      </c>
    </row>
    <row r="29" spans="1:7" ht="18" customHeight="1" x14ac:dyDescent="0.15">
      <c r="A29" s="316">
        <v>25</v>
      </c>
      <c r="B29" s="157">
        <f>DATE(基本データ!$F$4,7,$A29)</f>
        <v>45498</v>
      </c>
      <c r="C29" s="55"/>
      <c r="D29" s="537"/>
      <c r="E29" s="538"/>
      <c r="F29" s="55"/>
      <c r="G29" s="264">
        <f>年間行事!S28</f>
        <v>0</v>
      </c>
    </row>
    <row r="30" spans="1:7" ht="33.75" customHeight="1" x14ac:dyDescent="0.15">
      <c r="A30" s="316">
        <v>26</v>
      </c>
      <c r="B30" s="157">
        <f>DATE(基本データ!$F$4,7,$A30)</f>
        <v>45499</v>
      </c>
      <c r="C30" s="55" t="s">
        <v>520</v>
      </c>
      <c r="D30" s="506"/>
      <c r="E30" s="507"/>
      <c r="F30" s="55"/>
      <c r="G30" s="264" t="str">
        <f>年間行事!S29</f>
        <v>（セ）中・義第５回研修</v>
      </c>
    </row>
    <row r="31" spans="1:7" ht="24" customHeight="1" x14ac:dyDescent="0.15">
      <c r="A31" s="316">
        <v>27</v>
      </c>
      <c r="B31" s="157">
        <f>DATE(基本データ!$F$4,7,$A31)</f>
        <v>45500</v>
      </c>
      <c r="C31" s="55"/>
      <c r="D31" s="506"/>
      <c r="E31" s="507"/>
      <c r="F31" s="55"/>
      <c r="G31" s="264">
        <f>年間行事!S30</f>
        <v>0</v>
      </c>
    </row>
    <row r="32" spans="1:7" ht="17.25" customHeight="1" x14ac:dyDescent="0.15">
      <c r="A32" s="316">
        <v>28</v>
      </c>
      <c r="B32" s="157">
        <f>DATE(基本データ!$F$4,7,$A32)</f>
        <v>45501</v>
      </c>
      <c r="C32" s="55"/>
      <c r="D32" s="506"/>
      <c r="E32" s="507"/>
      <c r="F32" s="55"/>
      <c r="G32" s="264">
        <f>年間行事!S31</f>
        <v>0</v>
      </c>
    </row>
    <row r="33" spans="1:7" ht="17.25" customHeight="1" x14ac:dyDescent="0.15">
      <c r="A33" s="316">
        <v>29</v>
      </c>
      <c r="B33" s="157">
        <f>DATE(基本データ!$F$4,7,$A33)</f>
        <v>45502</v>
      </c>
      <c r="C33" s="55" t="s">
        <v>522</v>
      </c>
      <c r="D33" s="506"/>
      <c r="E33" s="507"/>
      <c r="F33" s="55"/>
      <c r="G33" s="264" t="str">
        <f>年間行事!S32</f>
        <v>（セ）小・義第５回研修</v>
      </c>
    </row>
    <row r="34" spans="1:7" ht="17.25" customHeight="1" x14ac:dyDescent="0.15">
      <c r="A34" s="316">
        <v>30</v>
      </c>
      <c r="B34" s="157">
        <f>DATE(基本データ!$F$4,7,$A34)</f>
        <v>45503</v>
      </c>
      <c r="C34" s="55"/>
      <c r="D34" s="506"/>
      <c r="E34" s="507"/>
      <c r="F34" s="55"/>
      <c r="G34" s="264">
        <f>年間行事!S33</f>
        <v>0</v>
      </c>
    </row>
    <row r="35" spans="1:7" ht="17.25" customHeight="1" thickBot="1" x14ac:dyDescent="0.2">
      <c r="A35" s="316">
        <v>31</v>
      </c>
      <c r="B35" s="157">
        <f>DATE(基本データ!$F$4,7,$A35)</f>
        <v>45504</v>
      </c>
      <c r="C35" s="55"/>
      <c r="D35" s="506"/>
      <c r="E35" s="507"/>
      <c r="F35" s="55"/>
      <c r="G35" s="264">
        <f>年間行事!S34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7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F36+'６月'!F38</f>
        <v>24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5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F38+'６月'!F40</f>
        <v>24</v>
      </c>
      <c r="G39" s="268"/>
    </row>
  </sheetData>
  <mergeCells count="39">
    <mergeCell ref="A1:C1"/>
    <mergeCell ref="D1:F1"/>
    <mergeCell ref="A3:G3"/>
    <mergeCell ref="D29:E29"/>
    <mergeCell ref="D7:E7"/>
    <mergeCell ref="D8:E8"/>
    <mergeCell ref="D4:E4"/>
    <mergeCell ref="D18:E18"/>
    <mergeCell ref="D24:E24"/>
    <mergeCell ref="D25:E25"/>
    <mergeCell ref="D27:E27"/>
    <mergeCell ref="D6:E6"/>
    <mergeCell ref="D5:E5"/>
    <mergeCell ref="D19:E19"/>
    <mergeCell ref="D20:E20"/>
    <mergeCell ref="D28:E28"/>
    <mergeCell ref="D26:E26"/>
    <mergeCell ref="D12:E12"/>
    <mergeCell ref="D14:E14"/>
    <mergeCell ref="D22:E22"/>
    <mergeCell ref="D23:E23"/>
    <mergeCell ref="D13:E13"/>
    <mergeCell ref="D21:E21"/>
    <mergeCell ref="D9:E9"/>
    <mergeCell ref="D10:E10"/>
    <mergeCell ref="D15:E15"/>
    <mergeCell ref="D16:E16"/>
    <mergeCell ref="D17:E17"/>
    <mergeCell ref="D11:E11"/>
    <mergeCell ref="D30:E30"/>
    <mergeCell ref="D31:E31"/>
    <mergeCell ref="A36:B39"/>
    <mergeCell ref="D33:E33"/>
    <mergeCell ref="D34:E34"/>
    <mergeCell ref="D38:D39"/>
    <mergeCell ref="D32:E32"/>
    <mergeCell ref="D36:D37"/>
    <mergeCell ref="D35:E35"/>
    <mergeCell ref="C36:C39"/>
  </mergeCells>
  <phoneticPr fontId="2"/>
  <conditionalFormatting sqref="G5:G35">
    <cfRule type="expression" dxfId="1517" priority="520" stopIfTrue="1">
      <formula>$A5=""</formula>
    </cfRule>
    <cfRule type="expression" dxfId="1516" priority="521" stopIfTrue="1">
      <formula>OR(WEEKDAY($B5,2)&gt;5,COUNTIF(祝日,$B5)&gt;0)</formula>
    </cfRule>
    <cfRule type="expression" dxfId="1515" priority="522" stopIfTrue="1">
      <formula>AND(WEEKDAY($B5)=7,(AND(WEEKDAY($B5,2)=6,COUNTIF(祝日,$B5)=0)))</formula>
    </cfRule>
  </conditionalFormatting>
  <conditionalFormatting sqref="A5:B5">
    <cfRule type="expression" dxfId="1514" priority="517" stopIfTrue="1">
      <formula>$A5=""</formula>
    </cfRule>
    <cfRule type="expression" dxfId="1513" priority="518" stopIfTrue="1">
      <formula>OR(WEEKDAY($B5,2)&gt;5,COUNTIF(祝日,$B5)&gt;0)</formula>
    </cfRule>
    <cfRule type="expression" dxfId="1512" priority="519" stopIfTrue="1">
      <formula>AND(WEEKDAY($B5)=7,(AND(WEEKDAY($B5,2)=6,COUNTIF(祝日,$B5)=0)))</formula>
    </cfRule>
  </conditionalFormatting>
  <conditionalFormatting sqref="A7:B7">
    <cfRule type="expression" dxfId="1511" priority="490" stopIfTrue="1">
      <formula>$A7=""</formula>
    </cfRule>
    <cfRule type="expression" dxfId="1510" priority="491" stopIfTrue="1">
      <formula>OR(WEEKDAY($B7,2)&gt;5,COUNTIF(祝日,$B7)&gt;0)</formula>
    </cfRule>
    <cfRule type="expression" dxfId="1509" priority="492" stopIfTrue="1">
      <formula>AND(WEEKDAY($B7)=7,(AND(WEEKDAY($B7,2)=6,COUNTIF(祝日,$B7)=0)))</formula>
    </cfRule>
  </conditionalFormatting>
  <conditionalFormatting sqref="A6:B6">
    <cfRule type="expression" dxfId="1508" priority="508" stopIfTrue="1">
      <formula>$A6=""</formula>
    </cfRule>
    <cfRule type="expression" dxfId="1507" priority="509" stopIfTrue="1">
      <formula>OR(WEEKDAY($B6,2)&gt;5,COUNTIF(祝日,$B6)&gt;0)</formula>
    </cfRule>
    <cfRule type="expression" dxfId="1506" priority="510" stopIfTrue="1">
      <formula>AND(WEEKDAY($B6)=7,(AND(WEEKDAY($B6,2)=6,COUNTIF(祝日,$B6)=0)))</formula>
    </cfRule>
  </conditionalFormatting>
  <conditionalFormatting sqref="F8 A8:B8 D8">
    <cfRule type="expression" dxfId="1505" priority="481" stopIfTrue="1">
      <formula>$A8=""</formula>
    </cfRule>
    <cfRule type="expression" dxfId="1504" priority="482" stopIfTrue="1">
      <formula>OR(WEEKDAY($B8,2)&gt;5,COUNTIF(祝日,$B8)&gt;0)</formula>
    </cfRule>
    <cfRule type="expression" dxfId="1503" priority="483" stopIfTrue="1">
      <formula>AND(WEEKDAY($B8)=7,(AND(WEEKDAY($B8,2)=6,COUNTIF(祝日,$B8)=0)))</formula>
    </cfRule>
  </conditionalFormatting>
  <conditionalFormatting sqref="F10 A10:D10">
    <cfRule type="expression" dxfId="1502" priority="472" stopIfTrue="1">
      <formula>$A10=""</formula>
    </cfRule>
    <cfRule type="expression" dxfId="1501" priority="473" stopIfTrue="1">
      <formula>OR(WEEKDAY($B10,2)&gt;5,COUNTIF(祝日,$B10)&gt;0)</formula>
    </cfRule>
    <cfRule type="expression" dxfId="1500" priority="474" stopIfTrue="1">
      <formula>AND(WEEKDAY($B10)=7,(AND(WEEKDAY($B10,2)=6,COUNTIF(祝日,$B10)=0)))</formula>
    </cfRule>
  </conditionalFormatting>
  <conditionalFormatting sqref="A14:B14">
    <cfRule type="expression" dxfId="1499" priority="436" stopIfTrue="1">
      <formula>$A14=""</formula>
    </cfRule>
    <cfRule type="expression" dxfId="1498" priority="437" stopIfTrue="1">
      <formula>OR(WEEKDAY($B14,2)&gt;5,COUNTIF(祝日,$B14)&gt;0)</formula>
    </cfRule>
    <cfRule type="expression" dxfId="1497" priority="438" stopIfTrue="1">
      <formula>AND(WEEKDAY($B14)=7,(AND(WEEKDAY($B14,2)=6,COUNTIF(祝日,$B14)=0)))</formula>
    </cfRule>
  </conditionalFormatting>
  <conditionalFormatting sqref="A12:B12">
    <cfRule type="expression" dxfId="1496" priority="454" stopIfTrue="1">
      <formula>$A12=""</formula>
    </cfRule>
    <cfRule type="expression" dxfId="1495" priority="455" stopIfTrue="1">
      <formula>OR(WEEKDAY($B12,2)&gt;5,COUNTIF(祝日,$B12)&gt;0)</formula>
    </cfRule>
    <cfRule type="expression" dxfId="1494" priority="456" stopIfTrue="1">
      <formula>AND(WEEKDAY($B12)=7,(AND(WEEKDAY($B12,2)=6,COUNTIF(祝日,$B12)=0)))</formula>
    </cfRule>
  </conditionalFormatting>
  <conditionalFormatting sqref="F15 A15:D15">
    <cfRule type="expression" dxfId="1493" priority="427" stopIfTrue="1">
      <formula>$A15=""</formula>
    </cfRule>
    <cfRule type="expression" dxfId="1492" priority="428" stopIfTrue="1">
      <formula>OR(WEEKDAY($B15,2)&gt;5,COUNTIF(祝日,$B15)&gt;0)</formula>
    </cfRule>
    <cfRule type="expression" dxfId="1491" priority="429" stopIfTrue="1">
      <formula>AND(WEEKDAY($B15)=7,(AND(WEEKDAY($B15,2)=6,COUNTIF(祝日,$B15)=0)))</formula>
    </cfRule>
  </conditionalFormatting>
  <conditionalFormatting sqref="F17 A17:D17">
    <cfRule type="expression" dxfId="1490" priority="409" stopIfTrue="1">
      <formula>$A17=""</formula>
    </cfRule>
    <cfRule type="expression" dxfId="1489" priority="410" stopIfTrue="1">
      <formula>OR(WEEKDAY($B17,2)&gt;5,COUNTIF(祝日,$B17)&gt;0)</formula>
    </cfRule>
    <cfRule type="expression" dxfId="1488" priority="411" stopIfTrue="1">
      <formula>AND(WEEKDAY($B17)=7,(AND(WEEKDAY($B17,2)=6,COUNTIF(祝日,$B17)=0)))</formula>
    </cfRule>
  </conditionalFormatting>
  <conditionalFormatting sqref="A18:B18">
    <cfRule type="expression" dxfId="1487" priority="400" stopIfTrue="1">
      <formula>$A18=""</formula>
    </cfRule>
    <cfRule type="expression" dxfId="1486" priority="401" stopIfTrue="1">
      <formula>OR(WEEKDAY($B18,2)&gt;5,COUNTIF(祝日,$B18)&gt;0)</formula>
    </cfRule>
    <cfRule type="expression" dxfId="1485" priority="402" stopIfTrue="1">
      <formula>AND(WEEKDAY($B18)=7,(AND(WEEKDAY($B18,2)=6,COUNTIF(祝日,$B18)=0)))</formula>
    </cfRule>
  </conditionalFormatting>
  <conditionalFormatting sqref="F19 A19:D19">
    <cfRule type="expression" dxfId="1484" priority="391" stopIfTrue="1">
      <formula>$A19=""</formula>
    </cfRule>
    <cfRule type="expression" dxfId="1483" priority="392" stopIfTrue="1">
      <formula>OR(WEEKDAY($B19,2)&gt;5,COUNTIF(祝日,$B19)&gt;0)</formula>
    </cfRule>
    <cfRule type="expression" dxfId="1482" priority="393" stopIfTrue="1">
      <formula>AND(WEEKDAY($B19)=7,(AND(WEEKDAY($B19,2)=6,COUNTIF(祝日,$B19)=0)))</formula>
    </cfRule>
  </conditionalFormatting>
  <conditionalFormatting sqref="A20:B20">
    <cfRule type="expression" dxfId="1481" priority="382" stopIfTrue="1">
      <formula>$A20=""</formula>
    </cfRule>
    <cfRule type="expression" dxfId="1480" priority="383" stopIfTrue="1">
      <formula>OR(WEEKDAY($B20,2)&gt;5,COUNTIF(祝日,$B20)&gt;0)</formula>
    </cfRule>
    <cfRule type="expression" dxfId="1479" priority="384" stopIfTrue="1">
      <formula>AND(WEEKDAY($B20)=7,(AND(WEEKDAY($B20,2)=6,COUNTIF(祝日,$B20)=0)))</formula>
    </cfRule>
  </conditionalFormatting>
  <conditionalFormatting sqref="F22 A22:D22">
    <cfRule type="expression" dxfId="1478" priority="373" stopIfTrue="1">
      <formula>$A22=""</formula>
    </cfRule>
    <cfRule type="expression" dxfId="1477" priority="374" stopIfTrue="1">
      <formula>OR(WEEKDAY($B22,2)&gt;5,COUNTIF(祝日,$B22)&gt;0)</formula>
    </cfRule>
    <cfRule type="expression" dxfId="1476" priority="375" stopIfTrue="1">
      <formula>AND(WEEKDAY($B22)=7,(AND(WEEKDAY($B22,2)=6,COUNTIF(祝日,$B22)=0)))</formula>
    </cfRule>
  </conditionalFormatting>
  <conditionalFormatting sqref="A23:B23">
    <cfRule type="expression" dxfId="1475" priority="364" stopIfTrue="1">
      <formula>$A23=""</formula>
    </cfRule>
    <cfRule type="expression" dxfId="1474" priority="365" stopIfTrue="1">
      <formula>OR(WEEKDAY($B23,2)&gt;5,COUNTIF(祝日,$B23)&gt;0)</formula>
    </cfRule>
    <cfRule type="expression" dxfId="1473" priority="366" stopIfTrue="1">
      <formula>AND(WEEKDAY($B23)=7,(AND(WEEKDAY($B23,2)=6,COUNTIF(祝日,$B23)=0)))</formula>
    </cfRule>
  </conditionalFormatting>
  <conditionalFormatting sqref="F24 A24:D24">
    <cfRule type="expression" dxfId="1472" priority="355" stopIfTrue="1">
      <formula>$A24=""</formula>
    </cfRule>
    <cfRule type="expression" dxfId="1471" priority="356" stopIfTrue="1">
      <formula>OR(WEEKDAY($B24,2)&gt;5,COUNTIF(祝日,$B24)&gt;0)</formula>
    </cfRule>
    <cfRule type="expression" dxfId="1470" priority="357" stopIfTrue="1">
      <formula>AND(WEEKDAY($B24)=7,(AND(WEEKDAY($B24,2)=6,COUNTIF(祝日,$B24)=0)))</formula>
    </cfRule>
  </conditionalFormatting>
  <conditionalFormatting sqref="F25 A25:D25">
    <cfRule type="expression" dxfId="1469" priority="346" stopIfTrue="1">
      <formula>$A25=""</formula>
    </cfRule>
    <cfRule type="expression" dxfId="1468" priority="347" stopIfTrue="1">
      <formula>OR(WEEKDAY($B25,2)&gt;5,COUNTIF(祝日,$B25)&gt;0)</formula>
    </cfRule>
    <cfRule type="expression" dxfId="1467" priority="348" stopIfTrue="1">
      <formula>AND(WEEKDAY($B25)=7,(AND(WEEKDAY($B25,2)=6,COUNTIF(祝日,$B25)=0)))</formula>
    </cfRule>
  </conditionalFormatting>
  <conditionalFormatting sqref="A26:D26 F26:F27">
    <cfRule type="expression" dxfId="1466" priority="337" stopIfTrue="1">
      <formula>$A26=""</formula>
    </cfRule>
    <cfRule type="expression" dxfId="1465" priority="338" stopIfTrue="1">
      <formula>OR(WEEKDAY($B26,2)&gt;5,COUNTIF(祝日,$B26)&gt;0)</formula>
    </cfRule>
    <cfRule type="expression" dxfId="1464" priority="339" stopIfTrue="1">
      <formula>AND(WEEKDAY($B26)=7,(AND(WEEKDAY($B26,2)=6,COUNTIF(祝日,$B26)=0)))</formula>
    </cfRule>
  </conditionalFormatting>
  <conditionalFormatting sqref="A27:D27">
    <cfRule type="expression" dxfId="1463" priority="328" stopIfTrue="1">
      <formula>$A27=""</formula>
    </cfRule>
    <cfRule type="expression" dxfId="1462" priority="329" stopIfTrue="1">
      <formula>OR(WEEKDAY($B27,2)&gt;5,COUNTIF(祝日,$B27)&gt;0)</formula>
    </cfRule>
    <cfRule type="expression" dxfId="1461" priority="330" stopIfTrue="1">
      <formula>AND(WEEKDAY($B27)=7,(AND(WEEKDAY($B27,2)=6,COUNTIF(祝日,$B27)=0)))</formula>
    </cfRule>
  </conditionalFormatting>
  <conditionalFormatting sqref="A28:B28">
    <cfRule type="expression" dxfId="1460" priority="319" stopIfTrue="1">
      <formula>$A28=""</formula>
    </cfRule>
    <cfRule type="expression" dxfId="1459" priority="320" stopIfTrue="1">
      <formula>OR(WEEKDAY($B28,2)&gt;5,COUNTIF(祝日,$B28)&gt;0)</formula>
    </cfRule>
    <cfRule type="expression" dxfId="1458" priority="321" stopIfTrue="1">
      <formula>AND(WEEKDAY($B28)=7,(AND(WEEKDAY($B28,2)=6,COUNTIF(祝日,$B28)=0)))</formula>
    </cfRule>
  </conditionalFormatting>
  <conditionalFormatting sqref="F32 A32:D32">
    <cfRule type="expression" dxfId="1457" priority="283" stopIfTrue="1">
      <formula>$A32=""</formula>
    </cfRule>
    <cfRule type="expression" dxfId="1456" priority="284" stopIfTrue="1">
      <formula>OR(WEEKDAY($B32,2)&gt;5,COUNTIF(祝日,$B32)&gt;0)</formula>
    </cfRule>
    <cfRule type="expression" dxfId="1455" priority="285" stopIfTrue="1">
      <formula>AND(WEEKDAY($B32)=7,(AND(WEEKDAY($B32,2)=6,COUNTIF(祝日,$B32)=0)))</formula>
    </cfRule>
  </conditionalFormatting>
  <conditionalFormatting sqref="F33 A33:D33">
    <cfRule type="expression" dxfId="1454" priority="274" stopIfTrue="1">
      <formula>$A33=""</formula>
    </cfRule>
    <cfRule type="expression" dxfId="1453" priority="275" stopIfTrue="1">
      <formula>OR(WEEKDAY($B33,2)&gt;5,COUNTIF(祝日,$B33)&gt;0)</formula>
    </cfRule>
    <cfRule type="expression" dxfId="1452" priority="276" stopIfTrue="1">
      <formula>AND(WEEKDAY($B33)=7,(AND(WEEKDAY($B33,2)=6,COUNTIF(祝日,$B33)=0)))</formula>
    </cfRule>
  </conditionalFormatting>
  <conditionalFormatting sqref="F34 A34:D34">
    <cfRule type="expression" dxfId="1451" priority="265" stopIfTrue="1">
      <formula>$A34=""</formula>
    </cfRule>
    <cfRule type="expression" dxfId="1450" priority="266" stopIfTrue="1">
      <formula>OR(WEEKDAY($B34,2)&gt;5,COUNTIF(祝日,$B34)&gt;0)</formula>
    </cfRule>
    <cfRule type="expression" dxfId="1449" priority="267" stopIfTrue="1">
      <formula>AND(WEEKDAY($B34)=7,(AND(WEEKDAY($B34,2)=6,COUNTIF(祝日,$B34)=0)))</formula>
    </cfRule>
  </conditionalFormatting>
  <conditionalFormatting sqref="F35 A35:D35">
    <cfRule type="expression" dxfId="1448" priority="256" stopIfTrue="1">
      <formula>$A35=""</formula>
    </cfRule>
    <cfRule type="expression" dxfId="1447" priority="257" stopIfTrue="1">
      <formula>OR(WEEKDAY($B35,2)&gt;5,COUNTIF(祝日,$B35)&gt;0)</formula>
    </cfRule>
    <cfRule type="expression" dxfId="1446" priority="258" stopIfTrue="1">
      <formula>AND(WEEKDAY($B35)=7,(AND(WEEKDAY($B35,2)=6,COUNTIF(祝日,$B35)=0)))</formula>
    </cfRule>
  </conditionalFormatting>
  <conditionalFormatting sqref="A9:B9">
    <cfRule type="expression" dxfId="1445" priority="172" stopIfTrue="1">
      <formula>$A9=""</formula>
    </cfRule>
    <cfRule type="expression" dxfId="1444" priority="173" stopIfTrue="1">
      <formula>OR(WEEKDAY($B9,2)&gt;5,COUNTIF(祝日,$B9)&gt;0)</formula>
    </cfRule>
    <cfRule type="expression" dxfId="1443" priority="174" stopIfTrue="1">
      <formula>AND(WEEKDAY($B9)=7,(AND(WEEKDAY($B9,2)=6,COUNTIF(祝日,$B9)=0)))</formula>
    </cfRule>
  </conditionalFormatting>
  <conditionalFormatting sqref="A16:B16">
    <cfRule type="expression" dxfId="1442" priority="160" stopIfTrue="1">
      <formula>$A16=""</formula>
    </cfRule>
    <cfRule type="expression" dxfId="1441" priority="161" stopIfTrue="1">
      <formula>OR(WEEKDAY($B16,2)&gt;5,COUNTIF(祝日,$B16)&gt;0)</formula>
    </cfRule>
    <cfRule type="expression" dxfId="1440" priority="162" stopIfTrue="1">
      <formula>AND(WEEKDAY($B16)=7,(AND(WEEKDAY($B16,2)=6,COUNTIF(祝日,$B16)=0)))</formula>
    </cfRule>
  </conditionalFormatting>
  <conditionalFormatting sqref="A29:B29">
    <cfRule type="expression" dxfId="1439" priority="112" stopIfTrue="1">
      <formula>$A29=""</formula>
    </cfRule>
    <cfRule type="expression" dxfId="1438" priority="113" stopIfTrue="1">
      <formula>OR(WEEKDAY($B29,2)&gt;5,COUNTIF(祝日,$B29)&gt;0)</formula>
    </cfRule>
    <cfRule type="expression" dxfId="1437" priority="114" stopIfTrue="1">
      <formula>AND(WEEKDAY($B29)=7,(AND(WEEKDAY($B29,2)=6,COUNTIF(祝日,$B29)=0)))</formula>
    </cfRule>
  </conditionalFormatting>
  <conditionalFormatting sqref="C29:D29 H29 F29">
    <cfRule type="expression" dxfId="1436" priority="106" stopIfTrue="1">
      <formula>$A29=""</formula>
    </cfRule>
    <cfRule type="expression" dxfId="1435" priority="107" stopIfTrue="1">
      <formula>OR(WEEKDAY($B29,2)&gt;5,COUNTIF(祝日,$B29)&gt;0)</formula>
    </cfRule>
    <cfRule type="expression" dxfId="1434" priority="108" stopIfTrue="1">
      <formula>AND(WEEKDAY($B29)=7,(AND(WEEKDAY($B29,2)=6,COUNTIF(祝日,$B29)=0)))</formula>
    </cfRule>
  </conditionalFormatting>
  <conditionalFormatting sqref="A31:B31">
    <cfRule type="expression" dxfId="1433" priority="124" stopIfTrue="1">
      <formula>$A31=""</formula>
    </cfRule>
    <cfRule type="expression" dxfId="1432" priority="125" stopIfTrue="1">
      <formula>OR(WEEKDAY($B31,2)&gt;5,COUNTIF(祝日,$B31)&gt;0)</formula>
    </cfRule>
    <cfRule type="expression" dxfId="1431" priority="126" stopIfTrue="1">
      <formula>AND(WEEKDAY($B31)=7,(AND(WEEKDAY($B31,2)=6,COUNTIF(祝日,$B31)=0)))</formula>
    </cfRule>
  </conditionalFormatting>
  <conditionalFormatting sqref="C31:D31 H31 F31">
    <cfRule type="expression" dxfId="1430" priority="118" stopIfTrue="1">
      <formula>$A31=""</formula>
    </cfRule>
    <cfRule type="expression" dxfId="1429" priority="119" stopIfTrue="1">
      <formula>OR(WEEKDAY($B31,2)&gt;5,COUNTIF(祝日,$B31)&gt;0)</formula>
    </cfRule>
    <cfRule type="expression" dxfId="1428" priority="120" stopIfTrue="1">
      <formula>AND(WEEKDAY($B31)=7,(AND(WEEKDAY($B31,2)=6,COUNTIF(祝日,$B31)=0)))</formula>
    </cfRule>
  </conditionalFormatting>
  <conditionalFormatting sqref="A30:B30">
    <cfRule type="expression" dxfId="1427" priority="88" stopIfTrue="1">
      <formula>$A30=""</formula>
    </cfRule>
    <cfRule type="expression" dxfId="1426" priority="89" stopIfTrue="1">
      <formula>OR(WEEKDAY($B30,2)&gt;5,COUNTIF(祝日,$B30)&gt;0)</formula>
    </cfRule>
    <cfRule type="expression" dxfId="1425" priority="90" stopIfTrue="1">
      <formula>AND(WEEKDAY($B30)=7,(AND(WEEKDAY($B30,2)=6,COUNTIF(祝日,$B30)=0)))</formula>
    </cfRule>
  </conditionalFormatting>
  <conditionalFormatting sqref="C30:D30 F30">
    <cfRule type="expression" dxfId="1424" priority="73" stopIfTrue="1">
      <formula>$A30=""</formula>
    </cfRule>
    <cfRule type="expression" dxfId="1423" priority="74" stopIfTrue="1">
      <formula>OR(WEEKDAY($B30,2)&gt;5,COUNTIF(祝日,$B30)&gt;0)</formula>
    </cfRule>
    <cfRule type="expression" dxfId="1422" priority="75" stopIfTrue="1">
      <formula>AND(WEEKDAY($B30)=7,(AND(WEEKDAY($B30,2)=6,COUNTIF(祝日,$B30)=0)))</formula>
    </cfRule>
  </conditionalFormatting>
  <conditionalFormatting sqref="F12 C12:D12">
    <cfRule type="expression" dxfId="1421" priority="79" stopIfTrue="1">
      <formula>$A12=""</formula>
    </cfRule>
    <cfRule type="expression" dxfId="1420" priority="80" stopIfTrue="1">
      <formula>OR(WEEKDAY($B12,2)&gt;5,COUNTIF(祝日,$B12)&gt;0)</formula>
    </cfRule>
    <cfRule type="expression" dxfId="1419" priority="81" stopIfTrue="1">
      <formula>AND(WEEKDAY($B12)=7,(AND(WEEKDAY($B12,2)=6,COUNTIF(祝日,$B12)=0)))</formula>
    </cfRule>
  </conditionalFormatting>
  <conditionalFormatting sqref="F20 C20:D20">
    <cfRule type="expression" dxfId="1418" priority="76" stopIfTrue="1">
      <formula>$A20=""</formula>
    </cfRule>
    <cfRule type="expression" dxfId="1417" priority="77" stopIfTrue="1">
      <formula>OR(WEEKDAY($B20,2)&gt;5,COUNTIF(祝日,$B20)&gt;0)</formula>
    </cfRule>
    <cfRule type="expression" dxfId="1416" priority="78" stopIfTrue="1">
      <formula>AND(WEEKDAY($B20)=7,(AND(WEEKDAY($B20,2)=6,COUNTIF(祝日,$B20)=0)))</formula>
    </cfRule>
  </conditionalFormatting>
  <conditionalFormatting sqref="F6 C6:D6">
    <cfRule type="expression" dxfId="1415" priority="70" stopIfTrue="1">
      <formula>$A6=""</formula>
    </cfRule>
    <cfRule type="expression" dxfId="1414" priority="71" stopIfTrue="1">
      <formula>OR(WEEKDAY($B6,2)&gt;5,COUNTIF(祝日,$B6)&gt;0)</formula>
    </cfRule>
    <cfRule type="expression" dxfId="1413" priority="72" stopIfTrue="1">
      <formula>AND(WEEKDAY($B6)=7,(AND(WEEKDAY($B6,2)=6,COUNTIF(祝日,$B6)=0)))</formula>
    </cfRule>
  </conditionalFormatting>
  <conditionalFormatting sqref="F28 C28:D28">
    <cfRule type="expression" dxfId="1412" priority="67" stopIfTrue="1">
      <formula>$A28=""</formula>
    </cfRule>
    <cfRule type="expression" dxfId="1411" priority="68" stopIfTrue="1">
      <formula>OR(WEEKDAY($B28,2)&gt;5,COUNTIF(祝日,$B28)&gt;0)</formula>
    </cfRule>
    <cfRule type="expression" dxfId="1410" priority="69" stopIfTrue="1">
      <formula>AND(WEEKDAY($B28)=7,(AND(WEEKDAY($B28,2)=6,COUNTIF(祝日,$B28)=0)))</formula>
    </cfRule>
  </conditionalFormatting>
  <conditionalFormatting sqref="A11:B11">
    <cfRule type="expression" dxfId="1409" priority="61" stopIfTrue="1">
      <formula>$A11=""</formula>
    </cfRule>
    <cfRule type="expression" dxfId="1408" priority="62" stopIfTrue="1">
      <formula>OR(WEEKDAY($B11,2)&gt;5,COUNTIF(祝日,$B11)&gt;0)</formula>
    </cfRule>
    <cfRule type="expression" dxfId="1407" priority="63" stopIfTrue="1">
      <formula>AND(WEEKDAY($B11)=7,(AND(WEEKDAY($B11,2)=6,COUNTIF(祝日,$B11)=0)))</formula>
    </cfRule>
  </conditionalFormatting>
  <conditionalFormatting sqref="F13 A13:D13">
    <cfRule type="expression" dxfId="1406" priority="52" stopIfTrue="1">
      <formula>$A13=""</formula>
    </cfRule>
    <cfRule type="expression" dxfId="1405" priority="53" stopIfTrue="1">
      <formula>OR(WEEKDAY($B13,2)&gt;5,COUNTIF(祝日,$B13)&gt;0)</formula>
    </cfRule>
    <cfRule type="expression" dxfId="1404" priority="54" stopIfTrue="1">
      <formula>AND(WEEKDAY($B13)=7,(AND(WEEKDAY($B13,2)=6,COUNTIF(祝日,$B13)=0)))</formula>
    </cfRule>
  </conditionalFormatting>
  <conditionalFormatting sqref="A21:B21">
    <cfRule type="expression" dxfId="1403" priority="43" stopIfTrue="1">
      <formula>$A21=""</formula>
    </cfRule>
    <cfRule type="expression" dxfId="1402" priority="44" stopIfTrue="1">
      <formula>OR(WEEKDAY($B21,2)&gt;5,COUNTIF(祝日,$B21)&gt;0)</formula>
    </cfRule>
    <cfRule type="expression" dxfId="1401" priority="45" stopIfTrue="1">
      <formula>AND(WEEKDAY($B21)=7,(AND(WEEKDAY($B21,2)=6,COUNTIF(祝日,$B21)=0)))</formula>
    </cfRule>
  </conditionalFormatting>
  <conditionalFormatting sqref="C8">
    <cfRule type="expression" dxfId="1400" priority="37" stopIfTrue="1">
      <formula>$A8=""</formula>
    </cfRule>
    <cfRule type="expression" dxfId="1399" priority="38" stopIfTrue="1">
      <formula>OR(WEEKDAY($B8,2)&gt;5,COUNTIF(祝日,$B8)&gt;0)</formula>
    </cfRule>
    <cfRule type="expression" dxfId="1398" priority="39" stopIfTrue="1">
      <formula>AND(WEEKDAY($B8)=7,(AND(WEEKDAY($B8,2)=6,COUNTIF(祝日,$B8)=0)))</formula>
    </cfRule>
  </conditionalFormatting>
  <conditionalFormatting sqref="F23 C23:D23">
    <cfRule type="expression" dxfId="1397" priority="19" stopIfTrue="1">
      <formula>$A23=""</formula>
    </cfRule>
    <cfRule type="expression" dxfId="1396" priority="20" stopIfTrue="1">
      <formula>OR(WEEKDAY($B23,2)&gt;5,COUNTIF(祝日,$B23)&gt;0)</formula>
    </cfRule>
    <cfRule type="expression" dxfId="1395" priority="21" stopIfTrue="1">
      <formula>AND(WEEKDAY($B23)=7,(AND(WEEKDAY($B23,2)=6,COUNTIF(祝日,$B23)=0)))</formula>
    </cfRule>
  </conditionalFormatting>
  <conditionalFormatting sqref="F11 C11:D11">
    <cfRule type="expression" dxfId="1394" priority="31" stopIfTrue="1">
      <formula>$A11=""</formula>
    </cfRule>
    <cfRule type="expression" dxfId="1393" priority="32" stopIfTrue="1">
      <formula>OR(WEEKDAY($B11,2)&gt;5,COUNTIF(祝日,$B11)&gt;0)</formula>
    </cfRule>
    <cfRule type="expression" dxfId="1392" priority="33" stopIfTrue="1">
      <formula>AND(WEEKDAY($B11)=7,(AND(WEEKDAY($B11,2)=6,COUNTIF(祝日,$B11)=0)))</formula>
    </cfRule>
  </conditionalFormatting>
  <conditionalFormatting sqref="F14 C14:D14">
    <cfRule type="expression" dxfId="1391" priority="13" stopIfTrue="1">
      <formula>$A14=""</formula>
    </cfRule>
    <cfRule type="expression" dxfId="1390" priority="14" stopIfTrue="1">
      <formula>OR(WEEKDAY($B14,2)&gt;5,COUNTIF(祝日,$B14)&gt;0)</formula>
    </cfRule>
    <cfRule type="expression" dxfId="1389" priority="15" stopIfTrue="1">
      <formula>AND(WEEKDAY($B14)=7,(AND(WEEKDAY($B14,2)=6,COUNTIF(祝日,$B14)=0)))</formula>
    </cfRule>
  </conditionalFormatting>
  <conditionalFormatting sqref="F18 C18:D18">
    <cfRule type="expression" dxfId="1388" priority="22" stopIfTrue="1">
      <formula>$A18=""</formula>
    </cfRule>
    <cfRule type="expression" dxfId="1387" priority="23" stopIfTrue="1">
      <formula>OR(WEEKDAY($B18,2)&gt;5,COUNTIF(祝日,$B18)&gt;0)</formula>
    </cfRule>
    <cfRule type="expression" dxfId="1386" priority="24" stopIfTrue="1">
      <formula>AND(WEEKDAY($B18)=7,(AND(WEEKDAY($B18,2)=6,COUNTIF(祝日,$B18)=0)))</formula>
    </cfRule>
  </conditionalFormatting>
  <conditionalFormatting sqref="F9 C9:D9">
    <cfRule type="expression" dxfId="1385" priority="1" stopIfTrue="1">
      <formula>$A9=""</formula>
    </cfRule>
    <cfRule type="expression" dxfId="1384" priority="2" stopIfTrue="1">
      <formula>OR(WEEKDAY($B9,2)&gt;5,COUNTIF(祝日,$B9)&gt;0)</formula>
    </cfRule>
    <cfRule type="expression" dxfId="1383" priority="3" stopIfTrue="1">
      <formula>AND(WEEKDAY($B9)=7,(AND(WEEKDAY($B9,2)=6,COUNTIF(祝日,$B9)=0)))</formula>
    </cfRule>
  </conditionalFormatting>
  <conditionalFormatting sqref="F21 C21:D21">
    <cfRule type="expression" dxfId="1382" priority="16" stopIfTrue="1">
      <formula>$A21=""</formula>
    </cfRule>
    <cfRule type="expression" dxfId="1381" priority="17" stopIfTrue="1">
      <formula>OR(WEEKDAY($B21,2)&gt;5,COUNTIF(祝日,$B21)&gt;0)</formula>
    </cfRule>
    <cfRule type="expression" dxfId="1380" priority="18" stopIfTrue="1">
      <formula>AND(WEEKDAY($B21)=7,(AND(WEEKDAY($B21,2)=6,COUNTIF(祝日,$B21)=0)))</formula>
    </cfRule>
  </conditionalFormatting>
  <conditionalFormatting sqref="F16 C16:D16">
    <cfRule type="expression" dxfId="1379" priority="10" stopIfTrue="1">
      <formula>$A16=""</formula>
    </cfRule>
    <cfRule type="expression" dxfId="1378" priority="11" stopIfTrue="1">
      <formula>OR(WEEKDAY($B16,2)&gt;5,COUNTIF(祝日,$B16)&gt;0)</formula>
    </cfRule>
    <cfRule type="expression" dxfId="1377" priority="12" stopIfTrue="1">
      <formula>AND(WEEKDAY($B16)=7,(AND(WEEKDAY($B16,2)=6,COUNTIF(祝日,$B16)=0)))</formula>
    </cfRule>
  </conditionalFormatting>
  <conditionalFormatting sqref="F5 C5:D5">
    <cfRule type="expression" dxfId="1376" priority="7" stopIfTrue="1">
      <formula>$A5=""</formula>
    </cfRule>
    <cfRule type="expression" dxfId="1375" priority="8" stopIfTrue="1">
      <formula>OR(WEEKDAY($B5,2)&gt;5,COUNTIF(祝日,$B5)&gt;0)</formula>
    </cfRule>
    <cfRule type="expression" dxfId="1374" priority="9" stopIfTrue="1">
      <formula>AND(WEEKDAY($B5)=7,(AND(WEEKDAY($B5,2)=6,COUNTIF(祝日,$B5)=0)))</formula>
    </cfRule>
  </conditionalFormatting>
  <conditionalFormatting sqref="F7 C7:D7">
    <cfRule type="expression" dxfId="1373" priority="4" stopIfTrue="1">
      <formula>$A7=""</formula>
    </cfRule>
    <cfRule type="expression" dxfId="1372" priority="5" stopIfTrue="1">
      <formula>OR(WEEKDAY($B7,2)&gt;5,COUNTIF(祝日,$B7)&gt;0)</formula>
    </cfRule>
    <cfRule type="expression" dxfId="1371" priority="6" stopIfTrue="1">
      <formula>AND(WEEKDAY($B7)=7,(AND(WEEKDAY($B7,2)=6,COUNTIF(祝日,$B7)=0)))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A1:G39"/>
  <sheetViews>
    <sheetView topLeftCell="A7" zoomScale="124" zoomScaleNormal="124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5" width="9" style="49"/>
    <col min="256" max="257" width="2.625" style="49" customWidth="1"/>
    <col min="258" max="258" width="14.625" style="49" customWidth="1"/>
    <col min="259" max="259" width="10.625" style="49" customWidth="1"/>
    <col min="260" max="260" width="14.125" style="49" customWidth="1"/>
    <col min="261" max="261" width="8.625" style="49" customWidth="1"/>
    <col min="262" max="262" width="15.625" style="49" customWidth="1"/>
    <col min="263" max="263" width="6.25" style="49" customWidth="1"/>
    <col min="264" max="511" width="9" style="49"/>
    <col min="512" max="513" width="2.625" style="49" customWidth="1"/>
    <col min="514" max="514" width="14.625" style="49" customWidth="1"/>
    <col min="515" max="515" width="10.625" style="49" customWidth="1"/>
    <col min="516" max="516" width="14.125" style="49" customWidth="1"/>
    <col min="517" max="517" width="8.625" style="49" customWidth="1"/>
    <col min="518" max="518" width="15.625" style="49" customWidth="1"/>
    <col min="519" max="519" width="6.25" style="49" customWidth="1"/>
    <col min="520" max="767" width="9" style="49"/>
    <col min="768" max="769" width="2.625" style="49" customWidth="1"/>
    <col min="770" max="770" width="14.625" style="49" customWidth="1"/>
    <col min="771" max="771" width="10.625" style="49" customWidth="1"/>
    <col min="772" max="772" width="14.125" style="49" customWidth="1"/>
    <col min="773" max="773" width="8.625" style="49" customWidth="1"/>
    <col min="774" max="774" width="15.625" style="49" customWidth="1"/>
    <col min="775" max="775" width="6.25" style="49" customWidth="1"/>
    <col min="776" max="1023" width="9" style="49"/>
    <col min="1024" max="1025" width="2.625" style="49" customWidth="1"/>
    <col min="1026" max="1026" width="14.625" style="49" customWidth="1"/>
    <col min="1027" max="1027" width="10.625" style="49" customWidth="1"/>
    <col min="1028" max="1028" width="14.125" style="49" customWidth="1"/>
    <col min="1029" max="1029" width="8.625" style="49" customWidth="1"/>
    <col min="1030" max="1030" width="15.625" style="49" customWidth="1"/>
    <col min="1031" max="1031" width="6.25" style="49" customWidth="1"/>
    <col min="1032" max="1279" width="9" style="49"/>
    <col min="1280" max="1281" width="2.625" style="49" customWidth="1"/>
    <col min="1282" max="1282" width="14.625" style="49" customWidth="1"/>
    <col min="1283" max="1283" width="10.625" style="49" customWidth="1"/>
    <col min="1284" max="1284" width="14.125" style="49" customWidth="1"/>
    <col min="1285" max="1285" width="8.625" style="49" customWidth="1"/>
    <col min="1286" max="1286" width="15.625" style="49" customWidth="1"/>
    <col min="1287" max="1287" width="6.25" style="49" customWidth="1"/>
    <col min="1288" max="1535" width="9" style="49"/>
    <col min="1536" max="1537" width="2.625" style="49" customWidth="1"/>
    <col min="1538" max="1538" width="14.625" style="49" customWidth="1"/>
    <col min="1539" max="1539" width="10.625" style="49" customWidth="1"/>
    <col min="1540" max="1540" width="14.125" style="49" customWidth="1"/>
    <col min="1541" max="1541" width="8.625" style="49" customWidth="1"/>
    <col min="1542" max="1542" width="15.625" style="49" customWidth="1"/>
    <col min="1543" max="1543" width="6.25" style="49" customWidth="1"/>
    <col min="1544" max="1791" width="9" style="49"/>
    <col min="1792" max="1793" width="2.625" style="49" customWidth="1"/>
    <col min="1794" max="1794" width="14.625" style="49" customWidth="1"/>
    <col min="1795" max="1795" width="10.625" style="49" customWidth="1"/>
    <col min="1796" max="1796" width="14.125" style="49" customWidth="1"/>
    <col min="1797" max="1797" width="8.625" style="49" customWidth="1"/>
    <col min="1798" max="1798" width="15.625" style="49" customWidth="1"/>
    <col min="1799" max="1799" width="6.25" style="49" customWidth="1"/>
    <col min="1800" max="2047" width="9" style="49"/>
    <col min="2048" max="2049" width="2.625" style="49" customWidth="1"/>
    <col min="2050" max="2050" width="14.625" style="49" customWidth="1"/>
    <col min="2051" max="2051" width="10.625" style="49" customWidth="1"/>
    <col min="2052" max="2052" width="14.125" style="49" customWidth="1"/>
    <col min="2053" max="2053" width="8.625" style="49" customWidth="1"/>
    <col min="2054" max="2054" width="15.625" style="49" customWidth="1"/>
    <col min="2055" max="2055" width="6.25" style="49" customWidth="1"/>
    <col min="2056" max="2303" width="9" style="49"/>
    <col min="2304" max="2305" width="2.625" style="49" customWidth="1"/>
    <col min="2306" max="2306" width="14.625" style="49" customWidth="1"/>
    <col min="2307" max="2307" width="10.625" style="49" customWidth="1"/>
    <col min="2308" max="2308" width="14.125" style="49" customWidth="1"/>
    <col min="2309" max="2309" width="8.625" style="49" customWidth="1"/>
    <col min="2310" max="2310" width="15.625" style="49" customWidth="1"/>
    <col min="2311" max="2311" width="6.25" style="49" customWidth="1"/>
    <col min="2312" max="2559" width="9" style="49"/>
    <col min="2560" max="2561" width="2.625" style="49" customWidth="1"/>
    <col min="2562" max="2562" width="14.625" style="49" customWidth="1"/>
    <col min="2563" max="2563" width="10.625" style="49" customWidth="1"/>
    <col min="2564" max="2564" width="14.125" style="49" customWidth="1"/>
    <col min="2565" max="2565" width="8.625" style="49" customWidth="1"/>
    <col min="2566" max="2566" width="15.625" style="49" customWidth="1"/>
    <col min="2567" max="2567" width="6.25" style="49" customWidth="1"/>
    <col min="2568" max="2815" width="9" style="49"/>
    <col min="2816" max="2817" width="2.625" style="49" customWidth="1"/>
    <col min="2818" max="2818" width="14.625" style="49" customWidth="1"/>
    <col min="2819" max="2819" width="10.625" style="49" customWidth="1"/>
    <col min="2820" max="2820" width="14.125" style="49" customWidth="1"/>
    <col min="2821" max="2821" width="8.625" style="49" customWidth="1"/>
    <col min="2822" max="2822" width="15.625" style="49" customWidth="1"/>
    <col min="2823" max="2823" width="6.25" style="49" customWidth="1"/>
    <col min="2824" max="3071" width="9" style="49"/>
    <col min="3072" max="3073" width="2.625" style="49" customWidth="1"/>
    <col min="3074" max="3074" width="14.625" style="49" customWidth="1"/>
    <col min="3075" max="3075" width="10.625" style="49" customWidth="1"/>
    <col min="3076" max="3076" width="14.125" style="49" customWidth="1"/>
    <col min="3077" max="3077" width="8.625" style="49" customWidth="1"/>
    <col min="3078" max="3078" width="15.625" style="49" customWidth="1"/>
    <col min="3079" max="3079" width="6.25" style="49" customWidth="1"/>
    <col min="3080" max="3327" width="9" style="49"/>
    <col min="3328" max="3329" width="2.625" style="49" customWidth="1"/>
    <col min="3330" max="3330" width="14.625" style="49" customWidth="1"/>
    <col min="3331" max="3331" width="10.625" style="49" customWidth="1"/>
    <col min="3332" max="3332" width="14.125" style="49" customWidth="1"/>
    <col min="3333" max="3333" width="8.625" style="49" customWidth="1"/>
    <col min="3334" max="3334" width="15.625" style="49" customWidth="1"/>
    <col min="3335" max="3335" width="6.25" style="49" customWidth="1"/>
    <col min="3336" max="3583" width="9" style="49"/>
    <col min="3584" max="3585" width="2.625" style="49" customWidth="1"/>
    <col min="3586" max="3586" width="14.625" style="49" customWidth="1"/>
    <col min="3587" max="3587" width="10.625" style="49" customWidth="1"/>
    <col min="3588" max="3588" width="14.125" style="49" customWidth="1"/>
    <col min="3589" max="3589" width="8.625" style="49" customWidth="1"/>
    <col min="3590" max="3590" width="15.625" style="49" customWidth="1"/>
    <col min="3591" max="3591" width="6.25" style="49" customWidth="1"/>
    <col min="3592" max="3839" width="9" style="49"/>
    <col min="3840" max="3841" width="2.625" style="49" customWidth="1"/>
    <col min="3842" max="3842" width="14.625" style="49" customWidth="1"/>
    <col min="3843" max="3843" width="10.625" style="49" customWidth="1"/>
    <col min="3844" max="3844" width="14.125" style="49" customWidth="1"/>
    <col min="3845" max="3845" width="8.625" style="49" customWidth="1"/>
    <col min="3846" max="3846" width="15.625" style="49" customWidth="1"/>
    <col min="3847" max="3847" width="6.25" style="49" customWidth="1"/>
    <col min="3848" max="4095" width="9" style="49"/>
    <col min="4096" max="4097" width="2.625" style="49" customWidth="1"/>
    <col min="4098" max="4098" width="14.625" style="49" customWidth="1"/>
    <col min="4099" max="4099" width="10.625" style="49" customWidth="1"/>
    <col min="4100" max="4100" width="14.125" style="49" customWidth="1"/>
    <col min="4101" max="4101" width="8.625" style="49" customWidth="1"/>
    <col min="4102" max="4102" width="15.625" style="49" customWidth="1"/>
    <col min="4103" max="4103" width="6.25" style="49" customWidth="1"/>
    <col min="4104" max="4351" width="9" style="49"/>
    <col min="4352" max="4353" width="2.625" style="49" customWidth="1"/>
    <col min="4354" max="4354" width="14.625" style="49" customWidth="1"/>
    <col min="4355" max="4355" width="10.625" style="49" customWidth="1"/>
    <col min="4356" max="4356" width="14.125" style="49" customWidth="1"/>
    <col min="4357" max="4357" width="8.625" style="49" customWidth="1"/>
    <col min="4358" max="4358" width="15.625" style="49" customWidth="1"/>
    <col min="4359" max="4359" width="6.25" style="49" customWidth="1"/>
    <col min="4360" max="4607" width="9" style="49"/>
    <col min="4608" max="4609" width="2.625" style="49" customWidth="1"/>
    <col min="4610" max="4610" width="14.625" style="49" customWidth="1"/>
    <col min="4611" max="4611" width="10.625" style="49" customWidth="1"/>
    <col min="4612" max="4612" width="14.125" style="49" customWidth="1"/>
    <col min="4613" max="4613" width="8.625" style="49" customWidth="1"/>
    <col min="4614" max="4614" width="15.625" style="49" customWidth="1"/>
    <col min="4615" max="4615" width="6.25" style="49" customWidth="1"/>
    <col min="4616" max="4863" width="9" style="49"/>
    <col min="4864" max="4865" width="2.625" style="49" customWidth="1"/>
    <col min="4866" max="4866" width="14.625" style="49" customWidth="1"/>
    <col min="4867" max="4867" width="10.625" style="49" customWidth="1"/>
    <col min="4868" max="4868" width="14.125" style="49" customWidth="1"/>
    <col min="4869" max="4869" width="8.625" style="49" customWidth="1"/>
    <col min="4870" max="4870" width="15.625" style="49" customWidth="1"/>
    <col min="4871" max="4871" width="6.25" style="49" customWidth="1"/>
    <col min="4872" max="5119" width="9" style="49"/>
    <col min="5120" max="5121" width="2.625" style="49" customWidth="1"/>
    <col min="5122" max="5122" width="14.625" style="49" customWidth="1"/>
    <col min="5123" max="5123" width="10.625" style="49" customWidth="1"/>
    <col min="5124" max="5124" width="14.125" style="49" customWidth="1"/>
    <col min="5125" max="5125" width="8.625" style="49" customWidth="1"/>
    <col min="5126" max="5126" width="15.625" style="49" customWidth="1"/>
    <col min="5127" max="5127" width="6.25" style="49" customWidth="1"/>
    <col min="5128" max="5375" width="9" style="49"/>
    <col min="5376" max="5377" width="2.625" style="49" customWidth="1"/>
    <col min="5378" max="5378" width="14.625" style="49" customWidth="1"/>
    <col min="5379" max="5379" width="10.625" style="49" customWidth="1"/>
    <col min="5380" max="5380" width="14.125" style="49" customWidth="1"/>
    <col min="5381" max="5381" width="8.625" style="49" customWidth="1"/>
    <col min="5382" max="5382" width="15.625" style="49" customWidth="1"/>
    <col min="5383" max="5383" width="6.25" style="49" customWidth="1"/>
    <col min="5384" max="5631" width="9" style="49"/>
    <col min="5632" max="5633" width="2.625" style="49" customWidth="1"/>
    <col min="5634" max="5634" width="14.625" style="49" customWidth="1"/>
    <col min="5635" max="5635" width="10.625" style="49" customWidth="1"/>
    <col min="5636" max="5636" width="14.125" style="49" customWidth="1"/>
    <col min="5637" max="5637" width="8.625" style="49" customWidth="1"/>
    <col min="5638" max="5638" width="15.625" style="49" customWidth="1"/>
    <col min="5639" max="5639" width="6.25" style="49" customWidth="1"/>
    <col min="5640" max="5887" width="9" style="49"/>
    <col min="5888" max="5889" width="2.625" style="49" customWidth="1"/>
    <col min="5890" max="5890" width="14.625" style="49" customWidth="1"/>
    <col min="5891" max="5891" width="10.625" style="49" customWidth="1"/>
    <col min="5892" max="5892" width="14.125" style="49" customWidth="1"/>
    <col min="5893" max="5893" width="8.625" style="49" customWidth="1"/>
    <col min="5894" max="5894" width="15.625" style="49" customWidth="1"/>
    <col min="5895" max="5895" width="6.25" style="49" customWidth="1"/>
    <col min="5896" max="6143" width="9" style="49"/>
    <col min="6144" max="6145" width="2.625" style="49" customWidth="1"/>
    <col min="6146" max="6146" width="14.625" style="49" customWidth="1"/>
    <col min="6147" max="6147" width="10.625" style="49" customWidth="1"/>
    <col min="6148" max="6148" width="14.125" style="49" customWidth="1"/>
    <col min="6149" max="6149" width="8.625" style="49" customWidth="1"/>
    <col min="6150" max="6150" width="15.625" style="49" customWidth="1"/>
    <col min="6151" max="6151" width="6.25" style="49" customWidth="1"/>
    <col min="6152" max="6399" width="9" style="49"/>
    <col min="6400" max="6401" width="2.625" style="49" customWidth="1"/>
    <col min="6402" max="6402" width="14.625" style="49" customWidth="1"/>
    <col min="6403" max="6403" width="10.625" style="49" customWidth="1"/>
    <col min="6404" max="6404" width="14.125" style="49" customWidth="1"/>
    <col min="6405" max="6405" width="8.625" style="49" customWidth="1"/>
    <col min="6406" max="6406" width="15.625" style="49" customWidth="1"/>
    <col min="6407" max="6407" width="6.25" style="49" customWidth="1"/>
    <col min="6408" max="6655" width="9" style="49"/>
    <col min="6656" max="6657" width="2.625" style="49" customWidth="1"/>
    <col min="6658" max="6658" width="14.625" style="49" customWidth="1"/>
    <col min="6659" max="6659" width="10.625" style="49" customWidth="1"/>
    <col min="6660" max="6660" width="14.125" style="49" customWidth="1"/>
    <col min="6661" max="6661" width="8.625" style="49" customWidth="1"/>
    <col min="6662" max="6662" width="15.625" style="49" customWidth="1"/>
    <col min="6663" max="6663" width="6.25" style="49" customWidth="1"/>
    <col min="6664" max="6911" width="9" style="49"/>
    <col min="6912" max="6913" width="2.625" style="49" customWidth="1"/>
    <col min="6914" max="6914" width="14.625" style="49" customWidth="1"/>
    <col min="6915" max="6915" width="10.625" style="49" customWidth="1"/>
    <col min="6916" max="6916" width="14.125" style="49" customWidth="1"/>
    <col min="6917" max="6917" width="8.625" style="49" customWidth="1"/>
    <col min="6918" max="6918" width="15.625" style="49" customWidth="1"/>
    <col min="6919" max="6919" width="6.25" style="49" customWidth="1"/>
    <col min="6920" max="7167" width="9" style="49"/>
    <col min="7168" max="7169" width="2.625" style="49" customWidth="1"/>
    <col min="7170" max="7170" width="14.625" style="49" customWidth="1"/>
    <col min="7171" max="7171" width="10.625" style="49" customWidth="1"/>
    <col min="7172" max="7172" width="14.125" style="49" customWidth="1"/>
    <col min="7173" max="7173" width="8.625" style="49" customWidth="1"/>
    <col min="7174" max="7174" width="15.625" style="49" customWidth="1"/>
    <col min="7175" max="7175" width="6.25" style="49" customWidth="1"/>
    <col min="7176" max="7423" width="9" style="49"/>
    <col min="7424" max="7425" width="2.625" style="49" customWidth="1"/>
    <col min="7426" max="7426" width="14.625" style="49" customWidth="1"/>
    <col min="7427" max="7427" width="10.625" style="49" customWidth="1"/>
    <col min="7428" max="7428" width="14.125" style="49" customWidth="1"/>
    <col min="7429" max="7429" width="8.625" style="49" customWidth="1"/>
    <col min="7430" max="7430" width="15.625" style="49" customWidth="1"/>
    <col min="7431" max="7431" width="6.25" style="49" customWidth="1"/>
    <col min="7432" max="7679" width="9" style="49"/>
    <col min="7680" max="7681" width="2.625" style="49" customWidth="1"/>
    <col min="7682" max="7682" width="14.625" style="49" customWidth="1"/>
    <col min="7683" max="7683" width="10.625" style="49" customWidth="1"/>
    <col min="7684" max="7684" width="14.125" style="49" customWidth="1"/>
    <col min="7685" max="7685" width="8.625" style="49" customWidth="1"/>
    <col min="7686" max="7686" width="15.625" style="49" customWidth="1"/>
    <col min="7687" max="7687" width="6.25" style="49" customWidth="1"/>
    <col min="7688" max="7935" width="9" style="49"/>
    <col min="7936" max="7937" width="2.625" style="49" customWidth="1"/>
    <col min="7938" max="7938" width="14.625" style="49" customWidth="1"/>
    <col min="7939" max="7939" width="10.625" style="49" customWidth="1"/>
    <col min="7940" max="7940" width="14.125" style="49" customWidth="1"/>
    <col min="7941" max="7941" width="8.625" style="49" customWidth="1"/>
    <col min="7942" max="7942" width="15.625" style="49" customWidth="1"/>
    <col min="7943" max="7943" width="6.25" style="49" customWidth="1"/>
    <col min="7944" max="8191" width="9" style="49"/>
    <col min="8192" max="8193" width="2.625" style="49" customWidth="1"/>
    <col min="8194" max="8194" width="14.625" style="49" customWidth="1"/>
    <col min="8195" max="8195" width="10.625" style="49" customWidth="1"/>
    <col min="8196" max="8196" width="14.125" style="49" customWidth="1"/>
    <col min="8197" max="8197" width="8.625" style="49" customWidth="1"/>
    <col min="8198" max="8198" width="15.625" style="49" customWidth="1"/>
    <col min="8199" max="8199" width="6.25" style="49" customWidth="1"/>
    <col min="8200" max="8447" width="9" style="49"/>
    <col min="8448" max="8449" width="2.625" style="49" customWidth="1"/>
    <col min="8450" max="8450" width="14.625" style="49" customWidth="1"/>
    <col min="8451" max="8451" width="10.625" style="49" customWidth="1"/>
    <col min="8452" max="8452" width="14.125" style="49" customWidth="1"/>
    <col min="8453" max="8453" width="8.625" style="49" customWidth="1"/>
    <col min="8454" max="8454" width="15.625" style="49" customWidth="1"/>
    <col min="8455" max="8455" width="6.25" style="49" customWidth="1"/>
    <col min="8456" max="8703" width="9" style="49"/>
    <col min="8704" max="8705" width="2.625" style="49" customWidth="1"/>
    <col min="8706" max="8706" width="14.625" style="49" customWidth="1"/>
    <col min="8707" max="8707" width="10.625" style="49" customWidth="1"/>
    <col min="8708" max="8708" width="14.125" style="49" customWidth="1"/>
    <col min="8709" max="8709" width="8.625" style="49" customWidth="1"/>
    <col min="8710" max="8710" width="15.625" style="49" customWidth="1"/>
    <col min="8711" max="8711" width="6.25" style="49" customWidth="1"/>
    <col min="8712" max="8959" width="9" style="49"/>
    <col min="8960" max="8961" width="2.625" style="49" customWidth="1"/>
    <col min="8962" max="8962" width="14.625" style="49" customWidth="1"/>
    <col min="8963" max="8963" width="10.625" style="49" customWidth="1"/>
    <col min="8964" max="8964" width="14.125" style="49" customWidth="1"/>
    <col min="8965" max="8965" width="8.625" style="49" customWidth="1"/>
    <col min="8966" max="8966" width="15.625" style="49" customWidth="1"/>
    <col min="8967" max="8967" width="6.25" style="49" customWidth="1"/>
    <col min="8968" max="9215" width="9" style="49"/>
    <col min="9216" max="9217" width="2.625" style="49" customWidth="1"/>
    <col min="9218" max="9218" width="14.625" style="49" customWidth="1"/>
    <col min="9219" max="9219" width="10.625" style="49" customWidth="1"/>
    <col min="9220" max="9220" width="14.125" style="49" customWidth="1"/>
    <col min="9221" max="9221" width="8.625" style="49" customWidth="1"/>
    <col min="9222" max="9222" width="15.625" style="49" customWidth="1"/>
    <col min="9223" max="9223" width="6.25" style="49" customWidth="1"/>
    <col min="9224" max="9471" width="9" style="49"/>
    <col min="9472" max="9473" width="2.625" style="49" customWidth="1"/>
    <col min="9474" max="9474" width="14.625" style="49" customWidth="1"/>
    <col min="9475" max="9475" width="10.625" style="49" customWidth="1"/>
    <col min="9476" max="9476" width="14.125" style="49" customWidth="1"/>
    <col min="9477" max="9477" width="8.625" style="49" customWidth="1"/>
    <col min="9478" max="9478" width="15.625" style="49" customWidth="1"/>
    <col min="9479" max="9479" width="6.25" style="49" customWidth="1"/>
    <col min="9480" max="9727" width="9" style="49"/>
    <col min="9728" max="9729" width="2.625" style="49" customWidth="1"/>
    <col min="9730" max="9730" width="14.625" style="49" customWidth="1"/>
    <col min="9731" max="9731" width="10.625" style="49" customWidth="1"/>
    <col min="9732" max="9732" width="14.125" style="49" customWidth="1"/>
    <col min="9733" max="9733" width="8.625" style="49" customWidth="1"/>
    <col min="9734" max="9734" width="15.625" style="49" customWidth="1"/>
    <col min="9735" max="9735" width="6.25" style="49" customWidth="1"/>
    <col min="9736" max="9983" width="9" style="49"/>
    <col min="9984" max="9985" width="2.625" style="49" customWidth="1"/>
    <col min="9986" max="9986" width="14.625" style="49" customWidth="1"/>
    <col min="9987" max="9987" width="10.625" style="49" customWidth="1"/>
    <col min="9988" max="9988" width="14.125" style="49" customWidth="1"/>
    <col min="9989" max="9989" width="8.625" style="49" customWidth="1"/>
    <col min="9990" max="9990" width="15.625" style="49" customWidth="1"/>
    <col min="9991" max="9991" width="6.25" style="49" customWidth="1"/>
    <col min="9992" max="10239" width="9" style="49"/>
    <col min="10240" max="10241" width="2.625" style="49" customWidth="1"/>
    <col min="10242" max="10242" width="14.625" style="49" customWidth="1"/>
    <col min="10243" max="10243" width="10.625" style="49" customWidth="1"/>
    <col min="10244" max="10244" width="14.125" style="49" customWidth="1"/>
    <col min="10245" max="10245" width="8.625" style="49" customWidth="1"/>
    <col min="10246" max="10246" width="15.625" style="49" customWidth="1"/>
    <col min="10247" max="10247" width="6.25" style="49" customWidth="1"/>
    <col min="10248" max="10495" width="9" style="49"/>
    <col min="10496" max="10497" width="2.625" style="49" customWidth="1"/>
    <col min="10498" max="10498" width="14.625" style="49" customWidth="1"/>
    <col min="10499" max="10499" width="10.625" style="49" customWidth="1"/>
    <col min="10500" max="10500" width="14.125" style="49" customWidth="1"/>
    <col min="10501" max="10501" width="8.625" style="49" customWidth="1"/>
    <col min="10502" max="10502" width="15.625" style="49" customWidth="1"/>
    <col min="10503" max="10503" width="6.25" style="49" customWidth="1"/>
    <col min="10504" max="10751" width="9" style="49"/>
    <col min="10752" max="10753" width="2.625" style="49" customWidth="1"/>
    <col min="10754" max="10754" width="14.625" style="49" customWidth="1"/>
    <col min="10755" max="10755" width="10.625" style="49" customWidth="1"/>
    <col min="10756" max="10756" width="14.125" style="49" customWidth="1"/>
    <col min="10757" max="10757" width="8.625" style="49" customWidth="1"/>
    <col min="10758" max="10758" width="15.625" style="49" customWidth="1"/>
    <col min="10759" max="10759" width="6.25" style="49" customWidth="1"/>
    <col min="10760" max="11007" width="9" style="49"/>
    <col min="11008" max="11009" width="2.625" style="49" customWidth="1"/>
    <col min="11010" max="11010" width="14.625" style="49" customWidth="1"/>
    <col min="11011" max="11011" width="10.625" style="49" customWidth="1"/>
    <col min="11012" max="11012" width="14.125" style="49" customWidth="1"/>
    <col min="11013" max="11013" width="8.625" style="49" customWidth="1"/>
    <col min="11014" max="11014" width="15.625" style="49" customWidth="1"/>
    <col min="11015" max="11015" width="6.25" style="49" customWidth="1"/>
    <col min="11016" max="11263" width="9" style="49"/>
    <col min="11264" max="11265" width="2.625" style="49" customWidth="1"/>
    <col min="11266" max="11266" width="14.625" style="49" customWidth="1"/>
    <col min="11267" max="11267" width="10.625" style="49" customWidth="1"/>
    <col min="11268" max="11268" width="14.125" style="49" customWidth="1"/>
    <col min="11269" max="11269" width="8.625" style="49" customWidth="1"/>
    <col min="11270" max="11270" width="15.625" style="49" customWidth="1"/>
    <col min="11271" max="11271" width="6.25" style="49" customWidth="1"/>
    <col min="11272" max="11519" width="9" style="49"/>
    <col min="11520" max="11521" width="2.625" style="49" customWidth="1"/>
    <col min="11522" max="11522" width="14.625" style="49" customWidth="1"/>
    <col min="11523" max="11523" width="10.625" style="49" customWidth="1"/>
    <col min="11524" max="11524" width="14.125" style="49" customWidth="1"/>
    <col min="11525" max="11525" width="8.625" style="49" customWidth="1"/>
    <col min="11526" max="11526" width="15.625" style="49" customWidth="1"/>
    <col min="11527" max="11527" width="6.25" style="49" customWidth="1"/>
    <col min="11528" max="11775" width="9" style="49"/>
    <col min="11776" max="11777" width="2.625" style="49" customWidth="1"/>
    <col min="11778" max="11778" width="14.625" style="49" customWidth="1"/>
    <col min="11779" max="11779" width="10.625" style="49" customWidth="1"/>
    <col min="11780" max="11780" width="14.125" style="49" customWidth="1"/>
    <col min="11781" max="11781" width="8.625" style="49" customWidth="1"/>
    <col min="11782" max="11782" width="15.625" style="49" customWidth="1"/>
    <col min="11783" max="11783" width="6.25" style="49" customWidth="1"/>
    <col min="11784" max="12031" width="9" style="49"/>
    <col min="12032" max="12033" width="2.625" style="49" customWidth="1"/>
    <col min="12034" max="12034" width="14.625" style="49" customWidth="1"/>
    <col min="12035" max="12035" width="10.625" style="49" customWidth="1"/>
    <col min="12036" max="12036" width="14.125" style="49" customWidth="1"/>
    <col min="12037" max="12037" width="8.625" style="49" customWidth="1"/>
    <col min="12038" max="12038" width="15.625" style="49" customWidth="1"/>
    <col min="12039" max="12039" width="6.25" style="49" customWidth="1"/>
    <col min="12040" max="12287" width="9" style="49"/>
    <col min="12288" max="12289" width="2.625" style="49" customWidth="1"/>
    <col min="12290" max="12290" width="14.625" style="49" customWidth="1"/>
    <col min="12291" max="12291" width="10.625" style="49" customWidth="1"/>
    <col min="12292" max="12292" width="14.125" style="49" customWidth="1"/>
    <col min="12293" max="12293" width="8.625" style="49" customWidth="1"/>
    <col min="12294" max="12294" width="15.625" style="49" customWidth="1"/>
    <col min="12295" max="12295" width="6.25" style="49" customWidth="1"/>
    <col min="12296" max="12543" width="9" style="49"/>
    <col min="12544" max="12545" width="2.625" style="49" customWidth="1"/>
    <col min="12546" max="12546" width="14.625" style="49" customWidth="1"/>
    <col min="12547" max="12547" width="10.625" style="49" customWidth="1"/>
    <col min="12548" max="12548" width="14.125" style="49" customWidth="1"/>
    <col min="12549" max="12549" width="8.625" style="49" customWidth="1"/>
    <col min="12550" max="12550" width="15.625" style="49" customWidth="1"/>
    <col min="12551" max="12551" width="6.25" style="49" customWidth="1"/>
    <col min="12552" max="12799" width="9" style="49"/>
    <col min="12800" max="12801" width="2.625" style="49" customWidth="1"/>
    <col min="12802" max="12802" width="14.625" style="49" customWidth="1"/>
    <col min="12803" max="12803" width="10.625" style="49" customWidth="1"/>
    <col min="12804" max="12804" width="14.125" style="49" customWidth="1"/>
    <col min="12805" max="12805" width="8.625" style="49" customWidth="1"/>
    <col min="12806" max="12806" width="15.625" style="49" customWidth="1"/>
    <col min="12807" max="12807" width="6.25" style="49" customWidth="1"/>
    <col min="12808" max="13055" width="9" style="49"/>
    <col min="13056" max="13057" width="2.625" style="49" customWidth="1"/>
    <col min="13058" max="13058" width="14.625" style="49" customWidth="1"/>
    <col min="13059" max="13059" width="10.625" style="49" customWidth="1"/>
    <col min="13060" max="13060" width="14.125" style="49" customWidth="1"/>
    <col min="13061" max="13061" width="8.625" style="49" customWidth="1"/>
    <col min="13062" max="13062" width="15.625" style="49" customWidth="1"/>
    <col min="13063" max="13063" width="6.25" style="49" customWidth="1"/>
    <col min="13064" max="13311" width="9" style="49"/>
    <col min="13312" max="13313" width="2.625" style="49" customWidth="1"/>
    <col min="13314" max="13314" width="14.625" style="49" customWidth="1"/>
    <col min="13315" max="13315" width="10.625" style="49" customWidth="1"/>
    <col min="13316" max="13316" width="14.125" style="49" customWidth="1"/>
    <col min="13317" max="13317" width="8.625" style="49" customWidth="1"/>
    <col min="13318" max="13318" width="15.625" style="49" customWidth="1"/>
    <col min="13319" max="13319" width="6.25" style="49" customWidth="1"/>
    <col min="13320" max="13567" width="9" style="49"/>
    <col min="13568" max="13569" width="2.625" style="49" customWidth="1"/>
    <col min="13570" max="13570" width="14.625" style="49" customWidth="1"/>
    <col min="13571" max="13571" width="10.625" style="49" customWidth="1"/>
    <col min="13572" max="13572" width="14.125" style="49" customWidth="1"/>
    <col min="13573" max="13573" width="8.625" style="49" customWidth="1"/>
    <col min="13574" max="13574" width="15.625" style="49" customWidth="1"/>
    <col min="13575" max="13575" width="6.25" style="49" customWidth="1"/>
    <col min="13576" max="13823" width="9" style="49"/>
    <col min="13824" max="13825" width="2.625" style="49" customWidth="1"/>
    <col min="13826" max="13826" width="14.625" style="49" customWidth="1"/>
    <col min="13827" max="13827" width="10.625" style="49" customWidth="1"/>
    <col min="13828" max="13828" width="14.125" style="49" customWidth="1"/>
    <col min="13829" max="13829" width="8.625" style="49" customWidth="1"/>
    <col min="13830" max="13830" width="15.625" style="49" customWidth="1"/>
    <col min="13831" max="13831" width="6.25" style="49" customWidth="1"/>
    <col min="13832" max="14079" width="9" style="49"/>
    <col min="14080" max="14081" width="2.625" style="49" customWidth="1"/>
    <col min="14082" max="14082" width="14.625" style="49" customWidth="1"/>
    <col min="14083" max="14083" width="10.625" style="49" customWidth="1"/>
    <col min="14084" max="14084" width="14.125" style="49" customWidth="1"/>
    <col min="14085" max="14085" width="8.625" style="49" customWidth="1"/>
    <col min="14086" max="14086" width="15.625" style="49" customWidth="1"/>
    <col min="14087" max="14087" width="6.25" style="49" customWidth="1"/>
    <col min="14088" max="14335" width="9" style="49"/>
    <col min="14336" max="14337" width="2.625" style="49" customWidth="1"/>
    <col min="14338" max="14338" width="14.625" style="49" customWidth="1"/>
    <col min="14339" max="14339" width="10.625" style="49" customWidth="1"/>
    <col min="14340" max="14340" width="14.125" style="49" customWidth="1"/>
    <col min="14341" max="14341" width="8.625" style="49" customWidth="1"/>
    <col min="14342" max="14342" width="15.625" style="49" customWidth="1"/>
    <col min="14343" max="14343" width="6.25" style="49" customWidth="1"/>
    <col min="14344" max="14591" width="9" style="49"/>
    <col min="14592" max="14593" width="2.625" style="49" customWidth="1"/>
    <col min="14594" max="14594" width="14.625" style="49" customWidth="1"/>
    <col min="14595" max="14595" width="10.625" style="49" customWidth="1"/>
    <col min="14596" max="14596" width="14.125" style="49" customWidth="1"/>
    <col min="14597" max="14597" width="8.625" style="49" customWidth="1"/>
    <col min="14598" max="14598" width="15.625" style="49" customWidth="1"/>
    <col min="14599" max="14599" width="6.25" style="49" customWidth="1"/>
    <col min="14600" max="14847" width="9" style="49"/>
    <col min="14848" max="14849" width="2.625" style="49" customWidth="1"/>
    <col min="14850" max="14850" width="14.625" style="49" customWidth="1"/>
    <col min="14851" max="14851" width="10.625" style="49" customWidth="1"/>
    <col min="14852" max="14852" width="14.125" style="49" customWidth="1"/>
    <col min="14853" max="14853" width="8.625" style="49" customWidth="1"/>
    <col min="14854" max="14854" width="15.625" style="49" customWidth="1"/>
    <col min="14855" max="14855" width="6.25" style="49" customWidth="1"/>
    <col min="14856" max="15103" width="9" style="49"/>
    <col min="15104" max="15105" width="2.625" style="49" customWidth="1"/>
    <col min="15106" max="15106" width="14.625" style="49" customWidth="1"/>
    <col min="15107" max="15107" width="10.625" style="49" customWidth="1"/>
    <col min="15108" max="15108" width="14.125" style="49" customWidth="1"/>
    <col min="15109" max="15109" width="8.625" style="49" customWidth="1"/>
    <col min="15110" max="15110" width="15.625" style="49" customWidth="1"/>
    <col min="15111" max="15111" width="6.25" style="49" customWidth="1"/>
    <col min="15112" max="15359" width="9" style="49"/>
    <col min="15360" max="15361" width="2.625" style="49" customWidth="1"/>
    <col min="15362" max="15362" width="14.625" style="49" customWidth="1"/>
    <col min="15363" max="15363" width="10.625" style="49" customWidth="1"/>
    <col min="15364" max="15364" width="14.125" style="49" customWidth="1"/>
    <col min="15365" max="15365" width="8.625" style="49" customWidth="1"/>
    <col min="15366" max="15366" width="15.625" style="49" customWidth="1"/>
    <col min="15367" max="15367" width="6.25" style="49" customWidth="1"/>
    <col min="15368" max="15615" width="9" style="49"/>
    <col min="15616" max="15617" width="2.625" style="49" customWidth="1"/>
    <col min="15618" max="15618" width="14.625" style="49" customWidth="1"/>
    <col min="15619" max="15619" width="10.625" style="49" customWidth="1"/>
    <col min="15620" max="15620" width="14.125" style="49" customWidth="1"/>
    <col min="15621" max="15621" width="8.625" style="49" customWidth="1"/>
    <col min="15622" max="15622" width="15.625" style="49" customWidth="1"/>
    <col min="15623" max="15623" width="6.25" style="49" customWidth="1"/>
    <col min="15624" max="15871" width="9" style="49"/>
    <col min="15872" max="15873" width="2.625" style="49" customWidth="1"/>
    <col min="15874" max="15874" width="14.625" style="49" customWidth="1"/>
    <col min="15875" max="15875" width="10.625" style="49" customWidth="1"/>
    <col min="15876" max="15876" width="14.125" style="49" customWidth="1"/>
    <col min="15877" max="15877" width="8.625" style="49" customWidth="1"/>
    <col min="15878" max="15878" width="15.625" style="49" customWidth="1"/>
    <col min="15879" max="15879" width="6.25" style="49" customWidth="1"/>
    <col min="15880" max="16127" width="9" style="49"/>
    <col min="16128" max="16129" width="2.625" style="49" customWidth="1"/>
    <col min="16130" max="16130" width="14.625" style="49" customWidth="1"/>
    <col min="16131" max="16131" width="10.625" style="49" customWidth="1"/>
    <col min="16132" max="16132" width="14.125" style="49" customWidth="1"/>
    <col min="16133" max="16133" width="8.625" style="49" customWidth="1"/>
    <col min="16134" max="16134" width="15.625" style="49" customWidth="1"/>
    <col min="16135" max="16135" width="6.25" style="49" customWidth="1"/>
    <col min="16136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8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24.75" customHeight="1" thickTop="1" x14ac:dyDescent="0.15">
      <c r="A5" s="316">
        <v>1</v>
      </c>
      <c r="B5" s="157">
        <f>DATE(基本データ!$F$4,8,$A5)</f>
        <v>45505</v>
      </c>
      <c r="C5" s="55" t="s">
        <v>380</v>
      </c>
      <c r="D5" s="506"/>
      <c r="E5" s="507"/>
      <c r="F5" s="55"/>
      <c r="G5" s="264" t="str">
        <f>年間行事!Z4</f>
        <v>（市）地域理解研修（長期休業中に１日）</v>
      </c>
    </row>
    <row r="6" spans="1:7" ht="17.25" customHeight="1" x14ac:dyDescent="0.15">
      <c r="A6" s="316">
        <v>2</v>
      </c>
      <c r="B6" s="157">
        <f>DATE(基本データ!$F$4,8,$A6)</f>
        <v>45506</v>
      </c>
      <c r="C6" s="55" t="s">
        <v>381</v>
      </c>
      <c r="D6" s="504" t="s">
        <v>382</v>
      </c>
      <c r="E6" s="505"/>
      <c r="F6" s="55" t="s">
        <v>362</v>
      </c>
      <c r="G6" s="264">
        <f>年間行事!Z5</f>
        <v>0</v>
      </c>
    </row>
    <row r="7" spans="1:7" ht="21.75" customHeight="1" x14ac:dyDescent="0.15">
      <c r="A7" s="316">
        <v>3</v>
      </c>
      <c r="B7" s="157">
        <f>DATE(基本データ!$F$4,8,$A7)</f>
        <v>45507</v>
      </c>
      <c r="C7" s="263"/>
      <c r="D7" s="506"/>
      <c r="E7" s="507"/>
      <c r="F7" s="55"/>
      <c r="G7" s="264">
        <f>年間行事!Z6</f>
        <v>0</v>
      </c>
    </row>
    <row r="8" spans="1:7" ht="17.25" customHeight="1" x14ac:dyDescent="0.15">
      <c r="A8" s="316">
        <v>4</v>
      </c>
      <c r="B8" s="157">
        <f>DATE(基本データ!$F$4,8,$A8)</f>
        <v>45508</v>
      </c>
      <c r="C8" s="55"/>
      <c r="D8" s="504"/>
      <c r="E8" s="505"/>
      <c r="F8" s="55"/>
      <c r="G8" s="264">
        <f>年間行事!Z7</f>
        <v>0</v>
      </c>
    </row>
    <row r="9" spans="1:7" ht="17.25" customHeight="1" x14ac:dyDescent="0.15">
      <c r="A9" s="316">
        <v>5</v>
      </c>
      <c r="B9" s="157">
        <f>DATE(基本データ!$F$4,8,$A9)</f>
        <v>45509</v>
      </c>
      <c r="C9" s="55"/>
      <c r="D9" s="504"/>
      <c r="E9" s="505"/>
      <c r="F9" s="55"/>
      <c r="G9" s="264">
        <f>年間行事!Z8</f>
        <v>0</v>
      </c>
    </row>
    <row r="10" spans="1:7" ht="17.25" customHeight="1" x14ac:dyDescent="0.15">
      <c r="A10" s="316">
        <v>6</v>
      </c>
      <c r="B10" s="157">
        <f>DATE(基本データ!$F$4,8,$A10)</f>
        <v>45510</v>
      </c>
      <c r="C10" s="55" t="s">
        <v>332</v>
      </c>
      <c r="D10" s="506"/>
      <c r="E10" s="507"/>
      <c r="F10" s="55"/>
      <c r="G10" s="264" t="str">
        <f>年間行事!Z9</f>
        <v>（事）第２回研修</v>
      </c>
    </row>
    <row r="11" spans="1:7" ht="27.75" customHeight="1" x14ac:dyDescent="0.15">
      <c r="A11" s="316">
        <v>7</v>
      </c>
      <c r="B11" s="157">
        <f>DATE(基本データ!$F$4,8,$A11)</f>
        <v>45511</v>
      </c>
      <c r="C11" s="55" t="s">
        <v>383</v>
      </c>
      <c r="D11" s="506" t="s">
        <v>384</v>
      </c>
      <c r="E11" s="507"/>
      <c r="F11" s="55" t="s">
        <v>333</v>
      </c>
      <c r="G11" s="264">
        <f>年間行事!Z10</f>
        <v>0</v>
      </c>
    </row>
    <row r="12" spans="1:7" ht="17.25" customHeight="1" x14ac:dyDescent="0.15">
      <c r="A12" s="316">
        <v>8</v>
      </c>
      <c r="B12" s="157">
        <f>DATE(基本データ!$F$4,8,$A12)</f>
        <v>45512</v>
      </c>
      <c r="C12" s="55" t="s">
        <v>549</v>
      </c>
      <c r="D12" s="506"/>
      <c r="E12" s="507"/>
      <c r="F12" s="55"/>
      <c r="G12" s="264" t="str">
        <f>年間行事!Z11</f>
        <v>（セ）小・義第６回研修</v>
      </c>
    </row>
    <row r="13" spans="1:7" ht="30.75" customHeight="1" x14ac:dyDescent="0.15">
      <c r="A13" s="316">
        <v>9</v>
      </c>
      <c r="B13" s="157">
        <f>DATE(基本データ!$F$4,8,$A13)</f>
        <v>45513</v>
      </c>
      <c r="C13" s="55" t="s">
        <v>548</v>
      </c>
      <c r="D13" s="506"/>
      <c r="E13" s="507"/>
      <c r="F13" s="55"/>
      <c r="G13" s="264" t="str">
        <f>年間行事!Z12</f>
        <v>（セ）中・義第６回研修</v>
      </c>
    </row>
    <row r="14" spans="1:7" ht="17.25" customHeight="1" x14ac:dyDescent="0.15">
      <c r="A14" s="316">
        <v>10</v>
      </c>
      <c r="B14" s="157">
        <f>DATE(基本データ!$F$4,8,$A14)</f>
        <v>45514</v>
      </c>
      <c r="C14" s="55"/>
      <c r="D14" s="506"/>
      <c r="E14" s="507"/>
      <c r="F14" s="55"/>
      <c r="G14" s="264">
        <f>年間行事!Z13</f>
        <v>0</v>
      </c>
    </row>
    <row r="15" spans="1:7" ht="17.25" customHeight="1" x14ac:dyDescent="0.15">
      <c r="A15" s="316">
        <v>11</v>
      </c>
      <c r="B15" s="157">
        <f>DATE(基本データ!$F$4,8,$A15)</f>
        <v>45515</v>
      </c>
      <c r="C15" s="55"/>
      <c r="D15" s="506"/>
      <c r="E15" s="507"/>
      <c r="F15" s="55"/>
      <c r="G15" s="264" t="str">
        <f>年間行事!Z14</f>
        <v>山の日</v>
      </c>
    </row>
    <row r="16" spans="1:7" ht="17.25" customHeight="1" x14ac:dyDescent="0.15">
      <c r="A16" s="316">
        <v>12</v>
      </c>
      <c r="B16" s="157">
        <f>DATE(基本データ!$F$4,8,$A16)</f>
        <v>45516</v>
      </c>
      <c r="C16" s="55"/>
      <c r="D16" s="506"/>
      <c r="E16" s="507"/>
      <c r="F16" s="55"/>
      <c r="G16" s="264" t="str">
        <f>年間行事!Z15</f>
        <v>振替休日</v>
      </c>
    </row>
    <row r="17" spans="1:7" ht="17.25" customHeight="1" x14ac:dyDescent="0.15">
      <c r="A17" s="316">
        <v>13</v>
      </c>
      <c r="B17" s="157">
        <f>DATE(基本データ!$F$4,8,$A17)</f>
        <v>45517</v>
      </c>
      <c r="C17" s="55"/>
      <c r="D17" s="506"/>
      <c r="E17" s="507"/>
      <c r="F17" s="55"/>
      <c r="G17" s="264">
        <f>年間行事!Z16</f>
        <v>0</v>
      </c>
    </row>
    <row r="18" spans="1:7" ht="17.25" customHeight="1" x14ac:dyDescent="0.15">
      <c r="A18" s="316">
        <v>14</v>
      </c>
      <c r="B18" s="157">
        <f>DATE(基本データ!$F$4,8,$A18)</f>
        <v>45518</v>
      </c>
      <c r="C18" s="55"/>
      <c r="D18" s="506"/>
      <c r="E18" s="507"/>
      <c r="F18" s="55"/>
      <c r="G18" s="264">
        <f>年間行事!Z17</f>
        <v>0</v>
      </c>
    </row>
    <row r="19" spans="1:7" ht="17.25" customHeight="1" x14ac:dyDescent="0.15">
      <c r="A19" s="316">
        <v>15</v>
      </c>
      <c r="B19" s="157">
        <f>DATE(基本データ!$F$4,8,$A19)</f>
        <v>45519</v>
      </c>
      <c r="C19" s="55"/>
      <c r="D19" s="506"/>
      <c r="E19" s="507"/>
      <c r="F19" s="55"/>
      <c r="G19" s="264">
        <f>年間行事!Z18</f>
        <v>0</v>
      </c>
    </row>
    <row r="20" spans="1:7" ht="17.25" customHeight="1" x14ac:dyDescent="0.15">
      <c r="A20" s="316">
        <v>16</v>
      </c>
      <c r="B20" s="157">
        <f>DATE(基本データ!$F$4,8,$A20)</f>
        <v>45520</v>
      </c>
      <c r="C20" s="55"/>
      <c r="D20" s="506"/>
      <c r="E20" s="507"/>
      <c r="F20" s="55"/>
      <c r="G20" s="264">
        <f>年間行事!Z19</f>
        <v>0</v>
      </c>
    </row>
    <row r="21" spans="1:7" ht="17.25" customHeight="1" x14ac:dyDescent="0.15">
      <c r="A21" s="316">
        <v>17</v>
      </c>
      <c r="B21" s="157">
        <f>DATE(基本データ!$F$4,8,$A21)</f>
        <v>45521</v>
      </c>
      <c r="C21" s="55"/>
      <c r="D21" s="537"/>
      <c r="E21" s="538"/>
      <c r="F21" s="55"/>
      <c r="G21" s="264">
        <f>年間行事!Z20</f>
        <v>0</v>
      </c>
    </row>
    <row r="22" spans="1:7" ht="17.25" customHeight="1" x14ac:dyDescent="0.15">
      <c r="A22" s="316">
        <v>18</v>
      </c>
      <c r="B22" s="157">
        <f>DATE(基本データ!$F$4,8,$A22)</f>
        <v>45522</v>
      </c>
      <c r="C22" s="55"/>
      <c r="D22" s="506"/>
      <c r="E22" s="507"/>
      <c r="F22" s="55"/>
      <c r="G22" s="264">
        <f>年間行事!Z21</f>
        <v>0</v>
      </c>
    </row>
    <row r="23" spans="1:7" ht="17.25" customHeight="1" x14ac:dyDescent="0.15">
      <c r="A23" s="316">
        <v>19</v>
      </c>
      <c r="B23" s="157">
        <f>DATE(基本データ!$F$4,8,$A23)</f>
        <v>45523</v>
      </c>
      <c r="C23" s="55"/>
      <c r="D23" s="506"/>
      <c r="E23" s="507"/>
      <c r="F23" s="55"/>
      <c r="G23" s="264">
        <f>年間行事!Z22</f>
        <v>0</v>
      </c>
    </row>
    <row r="24" spans="1:7" ht="17.25" customHeight="1" x14ac:dyDescent="0.15">
      <c r="A24" s="316">
        <v>20</v>
      </c>
      <c r="B24" s="157">
        <f>DATE(基本データ!$F$4,8,$A24)</f>
        <v>45524</v>
      </c>
      <c r="C24" s="55"/>
      <c r="D24" s="506"/>
      <c r="E24" s="507"/>
      <c r="F24" s="55"/>
      <c r="G24" s="264"/>
    </row>
    <row r="25" spans="1:7" ht="17.25" customHeight="1" x14ac:dyDescent="0.15">
      <c r="A25" s="316">
        <v>21</v>
      </c>
      <c r="B25" s="157">
        <f>DATE(基本データ!$F$4,8,$A25)</f>
        <v>45525</v>
      </c>
      <c r="C25" s="55" t="s">
        <v>526</v>
      </c>
      <c r="D25" s="506"/>
      <c r="E25" s="507"/>
      <c r="F25" s="55"/>
      <c r="G25" s="264" t="str">
        <f>年間行事!Z24</f>
        <v>（セ）小・中・義第７回研修</v>
      </c>
    </row>
    <row r="26" spans="1:7" ht="48" customHeight="1" x14ac:dyDescent="0.15">
      <c r="A26" s="316">
        <v>22</v>
      </c>
      <c r="B26" s="157">
        <f>DATE(基本データ!$F$4,8,$A26)</f>
        <v>45526</v>
      </c>
      <c r="C26" s="55" t="s">
        <v>188</v>
      </c>
      <c r="D26" s="506" t="s">
        <v>189</v>
      </c>
      <c r="E26" s="507"/>
      <c r="F26" s="55" t="s">
        <v>333</v>
      </c>
      <c r="G26" s="264">
        <f>年間行事!Z25</f>
        <v>0</v>
      </c>
    </row>
    <row r="27" spans="1:7" ht="18" customHeight="1" x14ac:dyDescent="0.15">
      <c r="A27" s="316">
        <v>23</v>
      </c>
      <c r="B27" s="157">
        <f>DATE(基本データ!$F$4,8,$A27)</f>
        <v>45527</v>
      </c>
      <c r="C27" s="55" t="s">
        <v>385</v>
      </c>
      <c r="D27" s="506" t="s">
        <v>386</v>
      </c>
      <c r="E27" s="507"/>
      <c r="F27" s="55" t="s">
        <v>335</v>
      </c>
      <c r="G27" s="264">
        <f>年間行事!Z26</f>
        <v>0</v>
      </c>
    </row>
    <row r="28" spans="1:7" ht="18.75" customHeight="1" x14ac:dyDescent="0.15">
      <c r="A28" s="316">
        <v>24</v>
      </c>
      <c r="B28" s="157">
        <f>DATE(基本データ!$F$4,8,$A28)</f>
        <v>45528</v>
      </c>
      <c r="C28" s="55"/>
      <c r="D28" s="506"/>
      <c r="E28" s="507"/>
      <c r="F28" s="55"/>
      <c r="G28" s="264">
        <f>年間行事!Z27</f>
        <v>0</v>
      </c>
    </row>
    <row r="29" spans="1:7" ht="17.25" customHeight="1" x14ac:dyDescent="0.15">
      <c r="A29" s="316">
        <v>25</v>
      </c>
      <c r="B29" s="157">
        <f>DATE(基本データ!$F$4,8,$A29)</f>
        <v>45529</v>
      </c>
      <c r="C29" s="55"/>
      <c r="D29" s="506"/>
      <c r="E29" s="507"/>
      <c r="F29" s="55"/>
      <c r="G29" s="264">
        <f>年間行事!Z28</f>
        <v>0</v>
      </c>
    </row>
    <row r="30" spans="1:7" ht="17.25" customHeight="1" x14ac:dyDescent="0.15">
      <c r="A30" s="316">
        <v>26</v>
      </c>
      <c r="B30" s="157">
        <f>DATE(基本データ!$F$4,8,$A30)</f>
        <v>45530</v>
      </c>
      <c r="C30" s="55"/>
      <c r="D30" s="506"/>
      <c r="E30" s="507"/>
      <c r="F30" s="55"/>
      <c r="G30" s="264">
        <f>年間行事!Z29</f>
        <v>0</v>
      </c>
    </row>
    <row r="31" spans="1:7" ht="17.25" customHeight="1" x14ac:dyDescent="0.15">
      <c r="A31" s="316">
        <v>27</v>
      </c>
      <c r="B31" s="157">
        <f>DATE(基本データ!$F$4,8,$A31)</f>
        <v>45531</v>
      </c>
      <c r="C31" s="55"/>
      <c r="D31" s="506"/>
      <c r="E31" s="507"/>
      <c r="F31" s="55"/>
      <c r="G31" s="264">
        <f>年間行事!Z30</f>
        <v>0</v>
      </c>
    </row>
    <row r="32" spans="1:7" ht="35.25" customHeight="1" x14ac:dyDescent="0.15">
      <c r="A32" s="316">
        <v>28</v>
      </c>
      <c r="B32" s="157">
        <f>DATE(基本データ!$F$4,8,$A32)</f>
        <v>45532</v>
      </c>
      <c r="C32" s="55" t="s">
        <v>387</v>
      </c>
      <c r="D32" s="506" t="s">
        <v>388</v>
      </c>
      <c r="E32" s="507"/>
      <c r="F32" s="55" t="s">
        <v>333</v>
      </c>
      <c r="G32" s="264">
        <f>年間行事!Z31</f>
        <v>0</v>
      </c>
    </row>
    <row r="33" spans="1:7" ht="17.25" customHeight="1" x14ac:dyDescent="0.15">
      <c r="A33" s="316">
        <v>29</v>
      </c>
      <c r="B33" s="157">
        <f>DATE(基本データ!$F$4,8,$A33)</f>
        <v>45533</v>
      </c>
      <c r="C33" s="55"/>
      <c r="D33" s="506"/>
      <c r="E33" s="507"/>
      <c r="F33" s="55"/>
      <c r="G33" s="264">
        <f>年間行事!Z32</f>
        <v>0</v>
      </c>
    </row>
    <row r="34" spans="1:7" ht="17.25" customHeight="1" x14ac:dyDescent="0.15">
      <c r="A34" s="316">
        <v>30</v>
      </c>
      <c r="B34" s="157">
        <f>DATE(基本データ!$F$4,8,$A34)</f>
        <v>45534</v>
      </c>
      <c r="C34" s="55"/>
      <c r="D34" s="506"/>
      <c r="E34" s="507"/>
      <c r="F34" s="55"/>
      <c r="G34" s="264">
        <f>年間行事!Z32</f>
        <v>0</v>
      </c>
    </row>
    <row r="35" spans="1:7" ht="18" customHeight="1" thickBot="1" x14ac:dyDescent="0.2">
      <c r="A35" s="316">
        <v>31</v>
      </c>
      <c r="B35" s="157">
        <f>DATE(基本データ!$F$4,8,$A35)</f>
        <v>45535</v>
      </c>
      <c r="C35" s="55"/>
      <c r="D35" s="506"/>
      <c r="E35" s="507"/>
      <c r="F35" s="55"/>
      <c r="G35" s="264">
        <f>年間行事!Z33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6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F36+'７月'!F37</f>
        <v>30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5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F38+'７月'!F39</f>
        <v>29</v>
      </c>
      <c r="G39" s="268"/>
    </row>
  </sheetData>
  <mergeCells count="39">
    <mergeCell ref="D25:E25"/>
    <mergeCell ref="D30:E30"/>
    <mergeCell ref="D29:E29"/>
    <mergeCell ref="D14:E14"/>
    <mergeCell ref="D15:E15"/>
    <mergeCell ref="D21:E21"/>
    <mergeCell ref="D22:E22"/>
    <mergeCell ref="D16:E16"/>
    <mergeCell ref="D17:E17"/>
    <mergeCell ref="D18:E18"/>
    <mergeCell ref="D23:E23"/>
    <mergeCell ref="D27:E27"/>
    <mergeCell ref="D28:E28"/>
    <mergeCell ref="D20:E20"/>
    <mergeCell ref="A36:B39"/>
    <mergeCell ref="D33:E33"/>
    <mergeCell ref="D38:D39"/>
    <mergeCell ref="D31:E31"/>
    <mergeCell ref="D36:D37"/>
    <mergeCell ref="D35:E35"/>
    <mergeCell ref="D32:E32"/>
    <mergeCell ref="C36:C39"/>
    <mergeCell ref="D34:E34"/>
    <mergeCell ref="D9:E9"/>
    <mergeCell ref="D26:E26"/>
    <mergeCell ref="A1:C1"/>
    <mergeCell ref="D1:F1"/>
    <mergeCell ref="D4:E4"/>
    <mergeCell ref="A3:G3"/>
    <mergeCell ref="D5:E5"/>
    <mergeCell ref="D7:E7"/>
    <mergeCell ref="D13:E13"/>
    <mergeCell ref="D11:E11"/>
    <mergeCell ref="D6:E6"/>
    <mergeCell ref="D10:E10"/>
    <mergeCell ref="D8:E8"/>
    <mergeCell ref="D19:E19"/>
    <mergeCell ref="D12:E12"/>
    <mergeCell ref="D24:E24"/>
  </mergeCells>
  <phoneticPr fontId="2"/>
  <conditionalFormatting sqref="G6 A12:D12 G8 G10 F12:G12 G14 G16 G18 G20 G22 G24 G26 G28 G30 G32 G34:G35">
    <cfRule type="expression" dxfId="1370" priority="451" stopIfTrue="1">
      <formula>$A6=""</formula>
    </cfRule>
    <cfRule type="expression" dxfId="1369" priority="452" stopIfTrue="1">
      <formula>OR(WEEKDAY($B6,2)&gt;5,COUNTIF(祝日,$B6)&gt;0)</formula>
    </cfRule>
    <cfRule type="expression" dxfId="1368" priority="453" stopIfTrue="1">
      <formula>AND(WEEKDAY($B6)=7,(AND(WEEKDAY($B6,2)=6,COUNTIF(祝日,$B6)=0)))</formula>
    </cfRule>
  </conditionalFormatting>
  <conditionalFormatting sqref="A6:B6">
    <cfRule type="expression" dxfId="1367" priority="448" stopIfTrue="1">
      <formula>$A6=""</formula>
    </cfRule>
    <cfRule type="expression" dxfId="1366" priority="449" stopIfTrue="1">
      <formula>OR(WEEKDAY($B6,2)&gt;5,COUNTIF(祝日,$B6)&gt;0)</formula>
    </cfRule>
    <cfRule type="expression" dxfId="1365" priority="450" stopIfTrue="1">
      <formula>AND(WEEKDAY($B6)=7,(AND(WEEKDAY($B6,2)=6,COUNTIF(祝日,$B6)=0)))</formula>
    </cfRule>
  </conditionalFormatting>
  <conditionalFormatting sqref="G5 G7 G9 G11 G13 G15 G17 G19 G21 G23 G25 G27 G29 G31 G33">
    <cfRule type="expression" dxfId="1364" priority="439" stopIfTrue="1">
      <formula>$A5=""</formula>
    </cfRule>
    <cfRule type="expression" dxfId="1363" priority="440" stopIfTrue="1">
      <formula>OR(WEEKDAY($B5,2)&gt;5,COUNTIF(祝日,$B5)&gt;0)</formula>
    </cfRule>
    <cfRule type="expression" dxfId="1362" priority="441" stopIfTrue="1">
      <formula>AND(WEEKDAY($B5)=7,(AND(WEEKDAY($B5,2)=6,COUNTIF(祝日,$B5)=0)))</formula>
    </cfRule>
  </conditionalFormatting>
  <conditionalFormatting sqref="A5:B5">
    <cfRule type="expression" dxfId="1361" priority="436" stopIfTrue="1">
      <formula>$A5=""</formula>
    </cfRule>
    <cfRule type="expression" dxfId="1360" priority="437" stopIfTrue="1">
      <formula>OR(WEEKDAY($B5,2)&gt;5,COUNTIF(祝日,$B5)&gt;0)</formula>
    </cfRule>
    <cfRule type="expression" dxfId="1359" priority="438" stopIfTrue="1">
      <formula>AND(WEEKDAY($B5)=7,(AND(WEEKDAY($B5,2)=6,COUNTIF(祝日,$B5)=0)))</formula>
    </cfRule>
  </conditionalFormatting>
  <conditionalFormatting sqref="A10:B10">
    <cfRule type="expression" dxfId="1358" priority="400" stopIfTrue="1">
      <formula>$A10=""</formula>
    </cfRule>
    <cfRule type="expression" dxfId="1357" priority="401" stopIfTrue="1">
      <formula>OR(WEEKDAY($B10,2)&gt;5,COUNTIF(祝日,$B10)&gt;0)</formula>
    </cfRule>
    <cfRule type="expression" dxfId="1356" priority="402" stopIfTrue="1">
      <formula>AND(WEEKDAY($B10)=7,(AND(WEEKDAY($B10,2)=6,COUNTIF(祝日,$B10)=0)))</formula>
    </cfRule>
  </conditionalFormatting>
  <conditionalFormatting sqref="A8:B8">
    <cfRule type="expression" dxfId="1355" priority="418" stopIfTrue="1">
      <formula>$A8=""</formula>
    </cfRule>
    <cfRule type="expression" dxfId="1354" priority="419" stopIfTrue="1">
      <formula>OR(WEEKDAY($B8,2)&gt;5,COUNTIF(祝日,$B8)&gt;0)</formula>
    </cfRule>
    <cfRule type="expression" dxfId="1353" priority="420" stopIfTrue="1">
      <formula>AND(WEEKDAY($B8)=7,(AND(WEEKDAY($B8,2)=6,COUNTIF(祝日,$B8)=0)))</formula>
    </cfRule>
  </conditionalFormatting>
  <conditionalFormatting sqref="A9:B9">
    <cfRule type="expression" dxfId="1352" priority="409" stopIfTrue="1">
      <formula>$A9=""</formula>
    </cfRule>
    <cfRule type="expression" dxfId="1351" priority="410" stopIfTrue="1">
      <formula>OR(WEEKDAY($B9,2)&gt;5,COUNTIF(祝日,$B9)&gt;0)</formula>
    </cfRule>
    <cfRule type="expression" dxfId="1350" priority="411" stopIfTrue="1">
      <formula>AND(WEEKDAY($B9)=7,(AND(WEEKDAY($B9,2)=6,COUNTIF(祝日,$B9)=0)))</formula>
    </cfRule>
  </conditionalFormatting>
  <conditionalFormatting sqref="A11:B11">
    <cfRule type="expression" dxfId="1349" priority="391" stopIfTrue="1">
      <formula>$A11=""</formula>
    </cfRule>
    <cfRule type="expression" dxfId="1348" priority="392" stopIfTrue="1">
      <formula>OR(WEEKDAY($B11,2)&gt;5,COUNTIF(祝日,$B11)&gt;0)</formula>
    </cfRule>
    <cfRule type="expression" dxfId="1347" priority="393" stopIfTrue="1">
      <formula>AND(WEEKDAY($B11)=7,(AND(WEEKDAY($B11,2)=6,COUNTIF(祝日,$B11)=0)))</formula>
    </cfRule>
  </conditionalFormatting>
  <conditionalFormatting sqref="F14 A14:D14">
    <cfRule type="expression" dxfId="1346" priority="364" stopIfTrue="1">
      <formula>$A14=""</formula>
    </cfRule>
    <cfRule type="expression" dxfId="1345" priority="365" stopIfTrue="1">
      <formula>OR(WEEKDAY($B14,2)&gt;5,COUNTIF(祝日,$B14)&gt;0)</formula>
    </cfRule>
    <cfRule type="expression" dxfId="1344" priority="366" stopIfTrue="1">
      <formula>AND(WEEKDAY($B14)=7,(AND(WEEKDAY($B14,2)=6,COUNTIF(祝日,$B14)=0)))</formula>
    </cfRule>
  </conditionalFormatting>
  <conditionalFormatting sqref="A15:B15 A18 A21 A24 A27 A30">
    <cfRule type="expression" dxfId="1343" priority="355" stopIfTrue="1">
      <formula>$A15=""</formula>
    </cfRule>
    <cfRule type="expression" dxfId="1342" priority="356" stopIfTrue="1">
      <formula>OR(WEEKDAY($B15,2)&gt;5,COUNTIF(祝日,$B15)&gt;0)</formula>
    </cfRule>
    <cfRule type="expression" dxfId="1341" priority="357" stopIfTrue="1">
      <formula>AND(WEEKDAY($B15)=7,(AND(WEEKDAY($B15,2)=6,COUNTIF(祝日,$B15)=0)))</formula>
    </cfRule>
  </conditionalFormatting>
  <conditionalFormatting sqref="F16 A16:D16 A19 A22 A25 A28 A31">
    <cfRule type="expression" dxfId="1340" priority="346" stopIfTrue="1">
      <formula>$A16=""</formula>
    </cfRule>
    <cfRule type="expression" dxfId="1339" priority="347" stopIfTrue="1">
      <formula>OR(WEEKDAY($B16,2)&gt;5,COUNTIF(祝日,$B16)&gt;0)</formula>
    </cfRule>
    <cfRule type="expression" dxfId="1338" priority="348" stopIfTrue="1">
      <formula>AND(WEEKDAY($B16)=7,(AND(WEEKDAY($B16,2)=6,COUNTIF(祝日,$B16)=0)))</formula>
    </cfRule>
  </conditionalFormatting>
  <conditionalFormatting sqref="F17 A17:D17 A20 A23 A26 A29 A32">
    <cfRule type="expression" dxfId="1337" priority="337" stopIfTrue="1">
      <formula>$A17=""</formula>
    </cfRule>
    <cfRule type="expression" dxfId="1336" priority="338" stopIfTrue="1">
      <formula>OR(WEEKDAY($B17,2)&gt;5,COUNTIF(祝日,$B17)&gt;0)</formula>
    </cfRule>
    <cfRule type="expression" dxfId="1335" priority="339" stopIfTrue="1">
      <formula>AND(WEEKDAY($B17)=7,(AND(WEEKDAY($B17,2)=6,COUNTIF(祝日,$B17)=0)))</formula>
    </cfRule>
  </conditionalFormatting>
  <conditionalFormatting sqref="F18 B18:D18">
    <cfRule type="expression" dxfId="1334" priority="328" stopIfTrue="1">
      <formula>$A18=""</formula>
    </cfRule>
    <cfRule type="expression" dxfId="1333" priority="329" stopIfTrue="1">
      <formula>OR(WEEKDAY($B18,2)&gt;5,COUNTIF(祝日,$B18)&gt;0)</formula>
    </cfRule>
    <cfRule type="expression" dxfId="1332" priority="330" stopIfTrue="1">
      <formula>AND(WEEKDAY($B18)=7,(AND(WEEKDAY($B18,2)=6,COUNTIF(祝日,$B18)=0)))</formula>
    </cfRule>
  </conditionalFormatting>
  <conditionalFormatting sqref="F19 B19:C19">
    <cfRule type="expression" dxfId="1331" priority="319" stopIfTrue="1">
      <formula>$A19=""</formula>
    </cfRule>
    <cfRule type="expression" dxfId="1330" priority="320" stopIfTrue="1">
      <formula>OR(WEEKDAY($B19,2)&gt;5,COUNTIF(祝日,$B19)&gt;0)</formula>
    </cfRule>
    <cfRule type="expression" dxfId="1329" priority="321" stopIfTrue="1">
      <formula>AND(WEEKDAY($B19)=7,(AND(WEEKDAY($B19,2)=6,COUNTIF(祝日,$B19)=0)))</formula>
    </cfRule>
  </conditionalFormatting>
  <conditionalFormatting sqref="B20">
    <cfRule type="expression" dxfId="1328" priority="310" stopIfTrue="1">
      <formula>$A20=""</formula>
    </cfRule>
    <cfRule type="expression" dxfId="1327" priority="311" stopIfTrue="1">
      <formula>OR(WEEKDAY($B20,2)&gt;5,COUNTIF(祝日,$B20)&gt;0)</formula>
    </cfRule>
    <cfRule type="expression" dxfId="1326" priority="312" stopIfTrue="1">
      <formula>AND(WEEKDAY($B20)=7,(AND(WEEKDAY($B20,2)=6,COUNTIF(祝日,$B20)=0)))</formula>
    </cfRule>
  </conditionalFormatting>
  <conditionalFormatting sqref="B22:D22 D23:D24">
    <cfRule type="expression" dxfId="1325" priority="301" stopIfTrue="1">
      <formula>$A22=""</formula>
    </cfRule>
    <cfRule type="expression" dxfId="1324" priority="302" stopIfTrue="1">
      <formula>OR(WEEKDAY($B22,2)&gt;5,COUNTIF(祝日,$B22)&gt;0)</formula>
    </cfRule>
    <cfRule type="expression" dxfId="1323" priority="303" stopIfTrue="1">
      <formula>AND(WEEKDAY($B22)=7,(AND(WEEKDAY($B22,2)=6,COUNTIF(祝日,$B22)=0)))</formula>
    </cfRule>
  </conditionalFormatting>
  <conditionalFormatting sqref="B21">
    <cfRule type="expression" dxfId="1322" priority="292" stopIfTrue="1">
      <formula>$A21=""</formula>
    </cfRule>
    <cfRule type="expression" dxfId="1321" priority="293" stopIfTrue="1">
      <formula>OR(WEEKDAY($B21,2)&gt;5,COUNTIF(祝日,$B21)&gt;0)</formula>
    </cfRule>
    <cfRule type="expression" dxfId="1320" priority="294" stopIfTrue="1">
      <formula>AND(WEEKDAY($B21)=7,(AND(WEEKDAY($B21,2)=6,COUNTIF(祝日,$B21)=0)))</formula>
    </cfRule>
  </conditionalFormatting>
  <conditionalFormatting sqref="B25:D25 F22:F25 B23:C24">
    <cfRule type="expression" dxfId="1319" priority="274" stopIfTrue="1">
      <formula>$A22=""</formula>
    </cfRule>
    <cfRule type="expression" dxfId="1318" priority="275" stopIfTrue="1">
      <formula>OR(WEEKDAY($B22,2)&gt;5,COUNTIF(祝日,$B22)&gt;0)</formula>
    </cfRule>
    <cfRule type="expression" dxfId="1317" priority="276" stopIfTrue="1">
      <formula>AND(WEEKDAY($B22)=7,(AND(WEEKDAY($B22,2)=6,COUNTIF(祝日,$B22)=0)))</formula>
    </cfRule>
  </conditionalFormatting>
  <conditionalFormatting sqref="B26">
    <cfRule type="expression" dxfId="1316" priority="265" stopIfTrue="1">
      <formula>$A26=""</formula>
    </cfRule>
    <cfRule type="expression" dxfId="1315" priority="266" stopIfTrue="1">
      <formula>OR(WEEKDAY($B26,2)&gt;5,COUNTIF(祝日,$B26)&gt;0)</formula>
    </cfRule>
    <cfRule type="expression" dxfId="1314" priority="267" stopIfTrue="1">
      <formula>AND(WEEKDAY($B26)=7,(AND(WEEKDAY($B26,2)=6,COUNTIF(祝日,$B26)=0)))</formula>
    </cfRule>
  </conditionalFormatting>
  <conditionalFormatting sqref="F28 B28:D28">
    <cfRule type="expression" dxfId="1313" priority="247" stopIfTrue="1">
      <formula>$A28=""</formula>
    </cfRule>
    <cfRule type="expression" dxfId="1312" priority="248" stopIfTrue="1">
      <formula>OR(WEEKDAY($B28,2)&gt;5,COUNTIF(祝日,$B28)&gt;0)</formula>
    </cfRule>
    <cfRule type="expression" dxfId="1311" priority="249" stopIfTrue="1">
      <formula>AND(WEEKDAY($B28)=7,(AND(WEEKDAY($B28,2)=6,COUNTIF(祝日,$B28)=0)))</formula>
    </cfRule>
  </conditionalFormatting>
  <conditionalFormatting sqref="F30 B30:D30">
    <cfRule type="expression" dxfId="1310" priority="229" stopIfTrue="1">
      <formula>$A30=""</formula>
    </cfRule>
    <cfRule type="expression" dxfId="1309" priority="230" stopIfTrue="1">
      <formula>OR(WEEKDAY($B30,2)&gt;5,COUNTIF(祝日,$B30)&gt;0)</formula>
    </cfRule>
    <cfRule type="expression" dxfId="1308" priority="231" stopIfTrue="1">
      <formula>AND(WEEKDAY($B30)=7,(AND(WEEKDAY($B30,2)=6,COUNTIF(祝日,$B30)=0)))</formula>
    </cfRule>
  </conditionalFormatting>
  <conditionalFormatting sqref="F31 B31:D31">
    <cfRule type="expression" dxfId="1307" priority="220" stopIfTrue="1">
      <formula>$A31=""</formula>
    </cfRule>
    <cfRule type="expression" dxfId="1306" priority="221" stopIfTrue="1">
      <formula>OR(WEEKDAY($B31,2)&gt;5,COUNTIF(祝日,$B31)&gt;0)</formula>
    </cfRule>
    <cfRule type="expression" dxfId="1305" priority="222" stopIfTrue="1">
      <formula>AND(WEEKDAY($B31)=7,(AND(WEEKDAY($B31,2)=6,COUNTIF(祝日,$B31)=0)))</formula>
    </cfRule>
  </conditionalFormatting>
  <conditionalFormatting sqref="B32">
    <cfRule type="expression" dxfId="1304" priority="211" stopIfTrue="1">
      <formula>$A32=""</formula>
    </cfRule>
    <cfRule type="expression" dxfId="1303" priority="212" stopIfTrue="1">
      <formula>OR(WEEKDAY($B32,2)&gt;5,COUNTIF(祝日,$B32)&gt;0)</formula>
    </cfRule>
    <cfRule type="expression" dxfId="1302" priority="213" stopIfTrue="1">
      <formula>AND(WEEKDAY($B32)=7,(AND(WEEKDAY($B32,2)=6,COUNTIF(祝日,$B32)=0)))</formula>
    </cfRule>
  </conditionalFormatting>
  <conditionalFormatting sqref="A33:B33">
    <cfRule type="expression" dxfId="1301" priority="202" stopIfTrue="1">
      <formula>$A33=""</formula>
    </cfRule>
    <cfRule type="expression" dxfId="1300" priority="203" stopIfTrue="1">
      <formula>OR(WEEKDAY($B33,2)&gt;5,COUNTIF(祝日,$B33)&gt;0)</formula>
    </cfRule>
    <cfRule type="expression" dxfId="1299" priority="204" stopIfTrue="1">
      <formula>AND(WEEKDAY($B33)=7,(AND(WEEKDAY($B33,2)=6,COUNTIF(祝日,$B33)=0)))</formula>
    </cfRule>
  </conditionalFormatting>
  <conditionalFormatting sqref="F35 A35:D35 A34:B34">
    <cfRule type="expression" dxfId="1298" priority="193" stopIfTrue="1">
      <formula>$A34=""</formula>
    </cfRule>
    <cfRule type="expression" dxfId="1297" priority="194" stopIfTrue="1">
      <formula>OR(WEEKDAY($B34,2)&gt;5,COUNTIF(祝日,$B34)&gt;0)</formula>
    </cfRule>
    <cfRule type="expression" dxfId="1296" priority="195" stopIfTrue="1">
      <formula>AND(WEEKDAY($B34)=7,(AND(WEEKDAY($B34,2)=6,COUNTIF(祝日,$B34)=0)))</formula>
    </cfRule>
  </conditionalFormatting>
  <conditionalFormatting sqref="F5 C5:D5">
    <cfRule type="expression" dxfId="1295" priority="187" stopIfTrue="1">
      <formula>$A5=""</formula>
    </cfRule>
    <cfRule type="expression" dxfId="1294" priority="188" stopIfTrue="1">
      <formula>OR(WEEKDAY($B5,2)&gt;5,COUNTIF(祝日,$B5)&gt;0)</formula>
    </cfRule>
    <cfRule type="expression" dxfId="1293" priority="189" stopIfTrue="1">
      <formula>AND(WEEKDAY($B5)=7,(AND(WEEKDAY($B5,2)=6,COUNTIF(祝日,$B5)=0)))</formula>
    </cfRule>
  </conditionalFormatting>
  <conditionalFormatting sqref="F9 C9:D9">
    <cfRule type="expression" dxfId="1292" priority="163" stopIfTrue="1">
      <formula>$A9=""</formula>
    </cfRule>
    <cfRule type="expression" dxfId="1291" priority="164" stopIfTrue="1">
      <formula>OR(WEEKDAY($B9,2)&gt;5,COUNTIF(祝日,$B9)&gt;0)</formula>
    </cfRule>
    <cfRule type="expression" dxfId="1290" priority="165" stopIfTrue="1">
      <formula>AND(WEEKDAY($B9)=7,(AND(WEEKDAY($B9,2)=6,COUNTIF(祝日,$B9)=0)))</formula>
    </cfRule>
  </conditionalFormatting>
  <conditionalFormatting sqref="B29">
    <cfRule type="expression" dxfId="1289" priority="127" stopIfTrue="1">
      <formula>$A29=""</formula>
    </cfRule>
    <cfRule type="expression" dxfId="1288" priority="128" stopIfTrue="1">
      <formula>OR(WEEKDAY($B29,2)&gt;5,COUNTIF(祝日,$B29)&gt;0)</formula>
    </cfRule>
    <cfRule type="expression" dxfId="1287" priority="129" stopIfTrue="1">
      <formula>AND(WEEKDAY($B29)=7,(AND(WEEKDAY($B29,2)=6,COUNTIF(祝日,$B29)=0)))</formula>
    </cfRule>
  </conditionalFormatting>
  <conditionalFormatting sqref="F15 C15:D15">
    <cfRule type="expression" dxfId="1286" priority="121" stopIfTrue="1">
      <formula>$A15=""</formula>
    </cfRule>
    <cfRule type="expression" dxfId="1285" priority="122" stopIfTrue="1">
      <formula>OR(WEEKDAY($B15,2)&gt;5,COUNTIF(祝日,$B15)&gt;0)</formula>
    </cfRule>
    <cfRule type="expression" dxfId="1284" priority="123" stopIfTrue="1">
      <formula>AND(WEEKDAY($B15)=7,(AND(WEEKDAY($B15,2)=6,COUNTIF(祝日,$B15)=0)))</formula>
    </cfRule>
  </conditionalFormatting>
  <conditionalFormatting sqref="D21 C19:C20">
    <cfRule type="expression" dxfId="1283" priority="118" stopIfTrue="1">
      <formula>$A19=""</formula>
    </cfRule>
    <cfRule type="expression" dxfId="1282" priority="119" stopIfTrue="1">
      <formula>OR(WEEKDAY($B19,2)&gt;5,COUNTIF(祝日,$B19)&gt;0)</formula>
    </cfRule>
    <cfRule type="expression" dxfId="1281" priority="120" stopIfTrue="1">
      <formula>AND(WEEKDAY($B19)=7,(AND(WEEKDAY($B19,2)=6,COUNTIF(祝日,$B19)=0)))</formula>
    </cfRule>
  </conditionalFormatting>
  <conditionalFormatting sqref="F19:F21 C20:C21">
    <cfRule type="expression" dxfId="1280" priority="115" stopIfTrue="1">
      <formula>$A19=""</formula>
    </cfRule>
    <cfRule type="expression" dxfId="1279" priority="116" stopIfTrue="1">
      <formula>OR(WEEKDAY($B19,2)&gt;5,COUNTIF(祝日,$B19)&gt;0)</formula>
    </cfRule>
    <cfRule type="expression" dxfId="1278" priority="117" stopIfTrue="1">
      <formula>AND(WEEKDAY($B19)=7,(AND(WEEKDAY($B19,2)=6,COUNTIF(祝日,$B19)=0)))</formula>
    </cfRule>
  </conditionalFormatting>
  <conditionalFormatting sqref="B27">
    <cfRule type="expression" dxfId="1277" priority="70" stopIfTrue="1">
      <formula>$A27=""</formula>
    </cfRule>
    <cfRule type="expression" dxfId="1276" priority="71" stopIfTrue="1">
      <formula>OR(WEEKDAY($B27,2)&gt;5,COUNTIF(祝日,$B27)&gt;0)</formula>
    </cfRule>
    <cfRule type="expression" dxfId="1275" priority="72" stopIfTrue="1">
      <formula>AND(WEEKDAY($B27)=7,(AND(WEEKDAY($B27,2)=6,COUNTIF(祝日,$B27)=0)))</formula>
    </cfRule>
  </conditionalFormatting>
  <conditionalFormatting sqref="A13:B13">
    <cfRule type="expression" dxfId="1274" priority="46" stopIfTrue="1">
      <formula>$A13=""</formula>
    </cfRule>
    <cfRule type="expression" dxfId="1273" priority="47" stopIfTrue="1">
      <formula>OR(WEEKDAY($B13,2)&gt;5,COUNTIF(祝日,$B13)&gt;0)</formula>
    </cfRule>
    <cfRule type="expression" dxfId="1272" priority="48" stopIfTrue="1">
      <formula>AND(WEEKDAY($B13)=7,(AND(WEEKDAY($B13,2)=6,COUNTIF(祝日,$B13)=0)))</formula>
    </cfRule>
  </conditionalFormatting>
  <conditionalFormatting sqref="F8 C8:D8">
    <cfRule type="expression" dxfId="1271" priority="28" stopIfTrue="1">
      <formula>$A8=""</formula>
    </cfRule>
    <cfRule type="expression" dxfId="1270" priority="29" stopIfTrue="1">
      <formula>OR(WEEKDAY($B8,2)&gt;5,COUNTIF(祝日,$B8)&gt;0)</formula>
    </cfRule>
    <cfRule type="expression" dxfId="1269" priority="30" stopIfTrue="1">
      <formula>AND(WEEKDAY($B8)=7,(AND(WEEKDAY($B8,2)=6,COUNTIF(祝日,$B8)=0)))</formula>
    </cfRule>
  </conditionalFormatting>
  <conditionalFormatting sqref="A7:B7">
    <cfRule type="expression" dxfId="1268" priority="58" stopIfTrue="1">
      <formula>$A7=""</formula>
    </cfRule>
    <cfRule type="expression" dxfId="1267" priority="59" stopIfTrue="1">
      <formula>OR(WEEKDAY($B7,2)&gt;5,COUNTIF(祝日,$B7)&gt;0)</formula>
    </cfRule>
    <cfRule type="expression" dxfId="1266" priority="60" stopIfTrue="1">
      <formula>AND(WEEKDAY($B7)=7,(AND(WEEKDAY($B7,2)=6,COUNTIF(祝日,$B7)=0)))</formula>
    </cfRule>
  </conditionalFormatting>
  <conditionalFormatting sqref="F7 C7:D7">
    <cfRule type="expression" dxfId="1265" priority="52" stopIfTrue="1">
      <formula>$A7=""</formula>
    </cfRule>
    <cfRule type="expression" dxfId="1264" priority="53" stopIfTrue="1">
      <formula>OR(WEEKDAY($B7,2)&gt;5,COUNTIF(祝日,$B7)&gt;0)</formula>
    </cfRule>
    <cfRule type="expression" dxfId="1263" priority="54" stopIfTrue="1">
      <formula>AND(WEEKDAY($B7)=7,(AND(WEEKDAY($B7,2)=6,COUNTIF(祝日,$B7)=0)))</formula>
    </cfRule>
  </conditionalFormatting>
  <conditionalFormatting sqref="F10 C10:D10">
    <cfRule type="expression" dxfId="1262" priority="37" stopIfTrue="1">
      <formula>$A10=""</formula>
    </cfRule>
    <cfRule type="expression" dxfId="1261" priority="38" stopIfTrue="1">
      <formula>OR(WEEKDAY($B10,2)&gt;5,COUNTIF(祝日,$B10)&gt;0)</formula>
    </cfRule>
    <cfRule type="expression" dxfId="1260" priority="39" stopIfTrue="1">
      <formula>AND(WEEKDAY($B10)=7,(AND(WEEKDAY($B10,2)=6,COUNTIF(祝日,$B10)=0)))</formula>
    </cfRule>
  </conditionalFormatting>
  <conditionalFormatting sqref="D19:D20">
    <cfRule type="expression" dxfId="1259" priority="34" stopIfTrue="1">
      <formula>$A19=""</formula>
    </cfRule>
    <cfRule type="expression" dxfId="1258" priority="35" stopIfTrue="1">
      <formula>OR(WEEKDAY($B19,2)&gt;5,COUNTIF(祝日,$B19)&gt;0)</formula>
    </cfRule>
    <cfRule type="expression" dxfId="1257" priority="36" stopIfTrue="1">
      <formula>AND(WEEKDAY($B19)=7,(AND(WEEKDAY($B19,2)=6,COUNTIF(祝日,$B19)=0)))</formula>
    </cfRule>
  </conditionalFormatting>
  <conditionalFormatting sqref="F33 C33:D33">
    <cfRule type="expression" dxfId="1256" priority="31" stopIfTrue="1">
      <formula>$A33=""</formula>
    </cfRule>
    <cfRule type="expression" dxfId="1255" priority="32" stopIfTrue="1">
      <formula>OR(WEEKDAY($B33,2)&gt;5,COUNTIF(祝日,$B33)&gt;0)</formula>
    </cfRule>
    <cfRule type="expression" dxfId="1254" priority="33" stopIfTrue="1">
      <formula>AND(WEEKDAY($B33)=7,(AND(WEEKDAY($B33,2)=6,COUNTIF(祝日,$B33)=0)))</formula>
    </cfRule>
  </conditionalFormatting>
  <conditionalFormatting sqref="F13 C13:D13">
    <cfRule type="expression" dxfId="1253" priority="25" stopIfTrue="1">
      <formula>$A13=""</formula>
    </cfRule>
    <cfRule type="expression" dxfId="1252" priority="26" stopIfTrue="1">
      <formula>OR(WEEKDAY($B13,2)&gt;5,COUNTIF(祝日,$B13)&gt;0)</formula>
    </cfRule>
    <cfRule type="expression" dxfId="1251" priority="27" stopIfTrue="1">
      <formula>AND(WEEKDAY($B13)=7,(AND(WEEKDAY($B13,2)=6,COUNTIF(祝日,$B13)=0)))</formula>
    </cfRule>
  </conditionalFormatting>
  <conditionalFormatting sqref="F34 C34:D34">
    <cfRule type="expression" dxfId="1250" priority="16" stopIfTrue="1">
      <formula>$A34=""</formula>
    </cfRule>
    <cfRule type="expression" dxfId="1249" priority="17" stopIfTrue="1">
      <formula>OR(WEEKDAY($B34,2)&gt;5,COUNTIF(祝日,$B34)&gt;0)</formula>
    </cfRule>
    <cfRule type="expression" dxfId="1248" priority="18" stopIfTrue="1">
      <formula>AND(WEEKDAY($B34)=7,(AND(WEEKDAY($B34,2)=6,COUNTIF(祝日,$B34)=0)))</formula>
    </cfRule>
  </conditionalFormatting>
  <conditionalFormatting sqref="F29 C29:D29">
    <cfRule type="expression" dxfId="1247" priority="19" stopIfTrue="1">
      <formula>$A29=""</formula>
    </cfRule>
    <cfRule type="expression" dxfId="1246" priority="20" stopIfTrue="1">
      <formula>OR(WEEKDAY($B29,2)&gt;5,COUNTIF(祝日,$B29)&gt;0)</formula>
    </cfRule>
    <cfRule type="expression" dxfId="1245" priority="21" stopIfTrue="1">
      <formula>AND(WEEKDAY($B29)=7,(AND(WEEKDAY($B29,2)=6,COUNTIF(祝日,$B29)=0)))</formula>
    </cfRule>
  </conditionalFormatting>
  <conditionalFormatting sqref="F32 C32:D32">
    <cfRule type="expression" dxfId="1244" priority="1" stopIfTrue="1">
      <formula>$A32=""</formula>
    </cfRule>
    <cfRule type="expression" dxfId="1243" priority="2" stopIfTrue="1">
      <formula>OR(WEEKDAY($B32,2)&gt;5,COUNTIF(祝日,$B32)&gt;0)</formula>
    </cfRule>
    <cfRule type="expression" dxfId="1242" priority="3" stopIfTrue="1">
      <formula>AND(WEEKDAY($B32)=7,(AND(WEEKDAY($B32,2)=6,COUNTIF(祝日,$B32)=0)))</formula>
    </cfRule>
  </conditionalFormatting>
  <conditionalFormatting sqref="F6 C6:D6">
    <cfRule type="expression" dxfId="1241" priority="13" stopIfTrue="1">
      <formula>$A6=""</formula>
    </cfRule>
    <cfRule type="expression" dxfId="1240" priority="14" stopIfTrue="1">
      <formula>OR(WEEKDAY($B6,2)&gt;5,COUNTIF(祝日,$B6)&gt;0)</formula>
    </cfRule>
    <cfRule type="expression" dxfId="1239" priority="15" stopIfTrue="1">
      <formula>AND(WEEKDAY($B6)=7,(AND(WEEKDAY($B6,2)=6,COUNTIF(祝日,$B6)=0)))</formula>
    </cfRule>
  </conditionalFormatting>
  <conditionalFormatting sqref="F11 C11:D11">
    <cfRule type="expression" dxfId="1238" priority="10" stopIfTrue="1">
      <formula>$A11=""</formula>
    </cfRule>
    <cfRule type="expression" dxfId="1237" priority="11" stopIfTrue="1">
      <formula>OR(WEEKDAY($B11,2)&gt;5,COUNTIF(祝日,$B11)&gt;0)</formula>
    </cfRule>
    <cfRule type="expression" dxfId="1236" priority="12" stopIfTrue="1">
      <formula>AND(WEEKDAY($B11)=7,(AND(WEEKDAY($B11,2)=6,COUNTIF(祝日,$B11)=0)))</formula>
    </cfRule>
  </conditionalFormatting>
  <conditionalFormatting sqref="F26 C26:D26">
    <cfRule type="expression" dxfId="1235" priority="7" stopIfTrue="1">
      <formula>$A26=""</formula>
    </cfRule>
    <cfRule type="expression" dxfId="1234" priority="8" stopIfTrue="1">
      <formula>OR(WEEKDAY($B26,2)&gt;5,COUNTIF(祝日,$B26)&gt;0)</formula>
    </cfRule>
    <cfRule type="expression" dxfId="1233" priority="9" stopIfTrue="1">
      <formula>AND(WEEKDAY($B26)=7,(AND(WEEKDAY($B26,2)=6,COUNTIF(祝日,$B26)=0)))</formula>
    </cfRule>
  </conditionalFormatting>
  <conditionalFormatting sqref="F27 C27:D27">
    <cfRule type="expression" dxfId="1232" priority="4" stopIfTrue="1">
      <formula>$A27=""</formula>
    </cfRule>
    <cfRule type="expression" dxfId="1231" priority="5" stopIfTrue="1">
      <formula>OR(WEEKDAY($B27,2)&gt;5,COUNTIF(祝日,$B27)&gt;0)</formula>
    </cfRule>
    <cfRule type="expression" dxfId="1230" priority="6" stopIfTrue="1">
      <formula>AND(WEEKDAY($B27)=7,(AND(WEEKDAY($B27,2)=6,COUNTIF(祝日,$B27)=0)))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G39"/>
  <sheetViews>
    <sheetView topLeftCell="A16" zoomScale="124" zoomScaleNormal="124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0" width="9" style="49"/>
    <col min="251" max="252" width="2.625" style="49" customWidth="1"/>
    <col min="253" max="253" width="14.625" style="49" customWidth="1"/>
    <col min="254" max="254" width="10.625" style="49" customWidth="1"/>
    <col min="255" max="255" width="14.125" style="49" customWidth="1"/>
    <col min="256" max="256" width="8.625" style="49" customWidth="1"/>
    <col min="257" max="257" width="15.625" style="49" customWidth="1"/>
    <col min="258" max="258" width="6.25" style="49" customWidth="1"/>
    <col min="259" max="506" width="9" style="49"/>
    <col min="507" max="508" width="2.625" style="49" customWidth="1"/>
    <col min="509" max="509" width="14.625" style="49" customWidth="1"/>
    <col min="510" max="510" width="10.625" style="49" customWidth="1"/>
    <col min="511" max="511" width="14.125" style="49" customWidth="1"/>
    <col min="512" max="512" width="8.625" style="49" customWidth="1"/>
    <col min="513" max="513" width="15.625" style="49" customWidth="1"/>
    <col min="514" max="514" width="6.25" style="49" customWidth="1"/>
    <col min="515" max="762" width="9" style="49"/>
    <col min="763" max="764" width="2.625" style="49" customWidth="1"/>
    <col min="765" max="765" width="14.625" style="49" customWidth="1"/>
    <col min="766" max="766" width="10.625" style="49" customWidth="1"/>
    <col min="767" max="767" width="14.125" style="49" customWidth="1"/>
    <col min="768" max="768" width="8.625" style="49" customWidth="1"/>
    <col min="769" max="769" width="15.625" style="49" customWidth="1"/>
    <col min="770" max="770" width="6.25" style="49" customWidth="1"/>
    <col min="771" max="1018" width="9" style="49"/>
    <col min="1019" max="1020" width="2.625" style="49" customWidth="1"/>
    <col min="1021" max="1021" width="14.625" style="49" customWidth="1"/>
    <col min="1022" max="1022" width="10.625" style="49" customWidth="1"/>
    <col min="1023" max="1023" width="14.125" style="49" customWidth="1"/>
    <col min="1024" max="1024" width="8.625" style="49" customWidth="1"/>
    <col min="1025" max="1025" width="15.625" style="49" customWidth="1"/>
    <col min="1026" max="1026" width="6.25" style="49" customWidth="1"/>
    <col min="1027" max="1274" width="9" style="49"/>
    <col min="1275" max="1276" width="2.625" style="49" customWidth="1"/>
    <col min="1277" max="1277" width="14.625" style="49" customWidth="1"/>
    <col min="1278" max="1278" width="10.625" style="49" customWidth="1"/>
    <col min="1279" max="1279" width="14.125" style="49" customWidth="1"/>
    <col min="1280" max="1280" width="8.625" style="49" customWidth="1"/>
    <col min="1281" max="1281" width="15.625" style="49" customWidth="1"/>
    <col min="1282" max="1282" width="6.25" style="49" customWidth="1"/>
    <col min="1283" max="1530" width="9" style="49"/>
    <col min="1531" max="1532" width="2.625" style="49" customWidth="1"/>
    <col min="1533" max="1533" width="14.625" style="49" customWidth="1"/>
    <col min="1534" max="1534" width="10.625" style="49" customWidth="1"/>
    <col min="1535" max="1535" width="14.125" style="49" customWidth="1"/>
    <col min="1536" max="1536" width="8.625" style="49" customWidth="1"/>
    <col min="1537" max="1537" width="15.625" style="49" customWidth="1"/>
    <col min="1538" max="1538" width="6.25" style="49" customWidth="1"/>
    <col min="1539" max="1786" width="9" style="49"/>
    <col min="1787" max="1788" width="2.625" style="49" customWidth="1"/>
    <col min="1789" max="1789" width="14.625" style="49" customWidth="1"/>
    <col min="1790" max="1790" width="10.625" style="49" customWidth="1"/>
    <col min="1791" max="1791" width="14.125" style="49" customWidth="1"/>
    <col min="1792" max="1792" width="8.625" style="49" customWidth="1"/>
    <col min="1793" max="1793" width="15.625" style="49" customWidth="1"/>
    <col min="1794" max="1794" width="6.25" style="49" customWidth="1"/>
    <col min="1795" max="2042" width="9" style="49"/>
    <col min="2043" max="2044" width="2.625" style="49" customWidth="1"/>
    <col min="2045" max="2045" width="14.625" style="49" customWidth="1"/>
    <col min="2046" max="2046" width="10.625" style="49" customWidth="1"/>
    <col min="2047" max="2047" width="14.125" style="49" customWidth="1"/>
    <col min="2048" max="2048" width="8.625" style="49" customWidth="1"/>
    <col min="2049" max="2049" width="15.625" style="49" customWidth="1"/>
    <col min="2050" max="2050" width="6.25" style="49" customWidth="1"/>
    <col min="2051" max="2298" width="9" style="49"/>
    <col min="2299" max="2300" width="2.625" style="49" customWidth="1"/>
    <col min="2301" max="2301" width="14.625" style="49" customWidth="1"/>
    <col min="2302" max="2302" width="10.625" style="49" customWidth="1"/>
    <col min="2303" max="2303" width="14.125" style="49" customWidth="1"/>
    <col min="2304" max="2304" width="8.625" style="49" customWidth="1"/>
    <col min="2305" max="2305" width="15.625" style="49" customWidth="1"/>
    <col min="2306" max="2306" width="6.25" style="49" customWidth="1"/>
    <col min="2307" max="2554" width="9" style="49"/>
    <col min="2555" max="2556" width="2.625" style="49" customWidth="1"/>
    <col min="2557" max="2557" width="14.625" style="49" customWidth="1"/>
    <col min="2558" max="2558" width="10.625" style="49" customWidth="1"/>
    <col min="2559" max="2559" width="14.125" style="49" customWidth="1"/>
    <col min="2560" max="2560" width="8.625" style="49" customWidth="1"/>
    <col min="2561" max="2561" width="15.625" style="49" customWidth="1"/>
    <col min="2562" max="2562" width="6.25" style="49" customWidth="1"/>
    <col min="2563" max="2810" width="9" style="49"/>
    <col min="2811" max="2812" width="2.625" style="49" customWidth="1"/>
    <col min="2813" max="2813" width="14.625" style="49" customWidth="1"/>
    <col min="2814" max="2814" width="10.625" style="49" customWidth="1"/>
    <col min="2815" max="2815" width="14.125" style="49" customWidth="1"/>
    <col min="2816" max="2816" width="8.625" style="49" customWidth="1"/>
    <col min="2817" max="2817" width="15.625" style="49" customWidth="1"/>
    <col min="2818" max="2818" width="6.25" style="49" customWidth="1"/>
    <col min="2819" max="3066" width="9" style="49"/>
    <col min="3067" max="3068" width="2.625" style="49" customWidth="1"/>
    <col min="3069" max="3069" width="14.625" style="49" customWidth="1"/>
    <col min="3070" max="3070" width="10.625" style="49" customWidth="1"/>
    <col min="3071" max="3071" width="14.125" style="49" customWidth="1"/>
    <col min="3072" max="3072" width="8.625" style="49" customWidth="1"/>
    <col min="3073" max="3073" width="15.625" style="49" customWidth="1"/>
    <col min="3074" max="3074" width="6.25" style="49" customWidth="1"/>
    <col min="3075" max="3322" width="9" style="49"/>
    <col min="3323" max="3324" width="2.625" style="49" customWidth="1"/>
    <col min="3325" max="3325" width="14.625" style="49" customWidth="1"/>
    <col min="3326" max="3326" width="10.625" style="49" customWidth="1"/>
    <col min="3327" max="3327" width="14.125" style="49" customWidth="1"/>
    <col min="3328" max="3328" width="8.625" style="49" customWidth="1"/>
    <col min="3329" max="3329" width="15.625" style="49" customWidth="1"/>
    <col min="3330" max="3330" width="6.25" style="49" customWidth="1"/>
    <col min="3331" max="3578" width="9" style="49"/>
    <col min="3579" max="3580" width="2.625" style="49" customWidth="1"/>
    <col min="3581" max="3581" width="14.625" style="49" customWidth="1"/>
    <col min="3582" max="3582" width="10.625" style="49" customWidth="1"/>
    <col min="3583" max="3583" width="14.125" style="49" customWidth="1"/>
    <col min="3584" max="3584" width="8.625" style="49" customWidth="1"/>
    <col min="3585" max="3585" width="15.625" style="49" customWidth="1"/>
    <col min="3586" max="3586" width="6.25" style="49" customWidth="1"/>
    <col min="3587" max="3834" width="9" style="49"/>
    <col min="3835" max="3836" width="2.625" style="49" customWidth="1"/>
    <col min="3837" max="3837" width="14.625" style="49" customWidth="1"/>
    <col min="3838" max="3838" width="10.625" style="49" customWidth="1"/>
    <col min="3839" max="3839" width="14.125" style="49" customWidth="1"/>
    <col min="3840" max="3840" width="8.625" style="49" customWidth="1"/>
    <col min="3841" max="3841" width="15.625" style="49" customWidth="1"/>
    <col min="3842" max="3842" width="6.25" style="49" customWidth="1"/>
    <col min="3843" max="4090" width="9" style="49"/>
    <col min="4091" max="4092" width="2.625" style="49" customWidth="1"/>
    <col min="4093" max="4093" width="14.625" style="49" customWidth="1"/>
    <col min="4094" max="4094" width="10.625" style="49" customWidth="1"/>
    <col min="4095" max="4095" width="14.125" style="49" customWidth="1"/>
    <col min="4096" max="4096" width="8.625" style="49" customWidth="1"/>
    <col min="4097" max="4097" width="15.625" style="49" customWidth="1"/>
    <col min="4098" max="4098" width="6.25" style="49" customWidth="1"/>
    <col min="4099" max="4346" width="9" style="49"/>
    <col min="4347" max="4348" width="2.625" style="49" customWidth="1"/>
    <col min="4349" max="4349" width="14.625" style="49" customWidth="1"/>
    <col min="4350" max="4350" width="10.625" style="49" customWidth="1"/>
    <col min="4351" max="4351" width="14.125" style="49" customWidth="1"/>
    <col min="4352" max="4352" width="8.625" style="49" customWidth="1"/>
    <col min="4353" max="4353" width="15.625" style="49" customWidth="1"/>
    <col min="4354" max="4354" width="6.25" style="49" customWidth="1"/>
    <col min="4355" max="4602" width="9" style="49"/>
    <col min="4603" max="4604" width="2.625" style="49" customWidth="1"/>
    <col min="4605" max="4605" width="14.625" style="49" customWidth="1"/>
    <col min="4606" max="4606" width="10.625" style="49" customWidth="1"/>
    <col min="4607" max="4607" width="14.125" style="49" customWidth="1"/>
    <col min="4608" max="4608" width="8.625" style="49" customWidth="1"/>
    <col min="4609" max="4609" width="15.625" style="49" customWidth="1"/>
    <col min="4610" max="4610" width="6.25" style="49" customWidth="1"/>
    <col min="4611" max="4858" width="9" style="49"/>
    <col min="4859" max="4860" width="2.625" style="49" customWidth="1"/>
    <col min="4861" max="4861" width="14.625" style="49" customWidth="1"/>
    <col min="4862" max="4862" width="10.625" style="49" customWidth="1"/>
    <col min="4863" max="4863" width="14.125" style="49" customWidth="1"/>
    <col min="4864" max="4864" width="8.625" style="49" customWidth="1"/>
    <col min="4865" max="4865" width="15.625" style="49" customWidth="1"/>
    <col min="4866" max="4866" width="6.25" style="49" customWidth="1"/>
    <col min="4867" max="5114" width="9" style="49"/>
    <col min="5115" max="5116" width="2.625" style="49" customWidth="1"/>
    <col min="5117" max="5117" width="14.625" style="49" customWidth="1"/>
    <col min="5118" max="5118" width="10.625" style="49" customWidth="1"/>
    <col min="5119" max="5119" width="14.125" style="49" customWidth="1"/>
    <col min="5120" max="5120" width="8.625" style="49" customWidth="1"/>
    <col min="5121" max="5121" width="15.625" style="49" customWidth="1"/>
    <col min="5122" max="5122" width="6.25" style="49" customWidth="1"/>
    <col min="5123" max="5370" width="9" style="49"/>
    <col min="5371" max="5372" width="2.625" style="49" customWidth="1"/>
    <col min="5373" max="5373" width="14.625" style="49" customWidth="1"/>
    <col min="5374" max="5374" width="10.625" style="49" customWidth="1"/>
    <col min="5375" max="5375" width="14.125" style="49" customWidth="1"/>
    <col min="5376" max="5376" width="8.625" style="49" customWidth="1"/>
    <col min="5377" max="5377" width="15.625" style="49" customWidth="1"/>
    <col min="5378" max="5378" width="6.25" style="49" customWidth="1"/>
    <col min="5379" max="5626" width="9" style="49"/>
    <col min="5627" max="5628" width="2.625" style="49" customWidth="1"/>
    <col min="5629" max="5629" width="14.625" style="49" customWidth="1"/>
    <col min="5630" max="5630" width="10.625" style="49" customWidth="1"/>
    <col min="5631" max="5631" width="14.125" style="49" customWidth="1"/>
    <col min="5632" max="5632" width="8.625" style="49" customWidth="1"/>
    <col min="5633" max="5633" width="15.625" style="49" customWidth="1"/>
    <col min="5634" max="5634" width="6.25" style="49" customWidth="1"/>
    <col min="5635" max="5882" width="9" style="49"/>
    <col min="5883" max="5884" width="2.625" style="49" customWidth="1"/>
    <col min="5885" max="5885" width="14.625" style="49" customWidth="1"/>
    <col min="5886" max="5886" width="10.625" style="49" customWidth="1"/>
    <col min="5887" max="5887" width="14.125" style="49" customWidth="1"/>
    <col min="5888" max="5888" width="8.625" style="49" customWidth="1"/>
    <col min="5889" max="5889" width="15.625" style="49" customWidth="1"/>
    <col min="5890" max="5890" width="6.25" style="49" customWidth="1"/>
    <col min="5891" max="6138" width="9" style="49"/>
    <col min="6139" max="6140" width="2.625" style="49" customWidth="1"/>
    <col min="6141" max="6141" width="14.625" style="49" customWidth="1"/>
    <col min="6142" max="6142" width="10.625" style="49" customWidth="1"/>
    <col min="6143" max="6143" width="14.125" style="49" customWidth="1"/>
    <col min="6144" max="6144" width="8.625" style="49" customWidth="1"/>
    <col min="6145" max="6145" width="15.625" style="49" customWidth="1"/>
    <col min="6146" max="6146" width="6.25" style="49" customWidth="1"/>
    <col min="6147" max="6394" width="9" style="49"/>
    <col min="6395" max="6396" width="2.625" style="49" customWidth="1"/>
    <col min="6397" max="6397" width="14.625" style="49" customWidth="1"/>
    <col min="6398" max="6398" width="10.625" style="49" customWidth="1"/>
    <col min="6399" max="6399" width="14.125" style="49" customWidth="1"/>
    <col min="6400" max="6400" width="8.625" style="49" customWidth="1"/>
    <col min="6401" max="6401" width="15.625" style="49" customWidth="1"/>
    <col min="6402" max="6402" width="6.25" style="49" customWidth="1"/>
    <col min="6403" max="6650" width="9" style="49"/>
    <col min="6651" max="6652" width="2.625" style="49" customWidth="1"/>
    <col min="6653" max="6653" width="14.625" style="49" customWidth="1"/>
    <col min="6654" max="6654" width="10.625" style="49" customWidth="1"/>
    <col min="6655" max="6655" width="14.125" style="49" customWidth="1"/>
    <col min="6656" max="6656" width="8.625" style="49" customWidth="1"/>
    <col min="6657" max="6657" width="15.625" style="49" customWidth="1"/>
    <col min="6658" max="6658" width="6.25" style="49" customWidth="1"/>
    <col min="6659" max="6906" width="9" style="49"/>
    <col min="6907" max="6908" width="2.625" style="49" customWidth="1"/>
    <col min="6909" max="6909" width="14.625" style="49" customWidth="1"/>
    <col min="6910" max="6910" width="10.625" style="49" customWidth="1"/>
    <col min="6911" max="6911" width="14.125" style="49" customWidth="1"/>
    <col min="6912" max="6912" width="8.625" style="49" customWidth="1"/>
    <col min="6913" max="6913" width="15.625" style="49" customWidth="1"/>
    <col min="6914" max="6914" width="6.25" style="49" customWidth="1"/>
    <col min="6915" max="7162" width="9" style="49"/>
    <col min="7163" max="7164" width="2.625" style="49" customWidth="1"/>
    <col min="7165" max="7165" width="14.625" style="49" customWidth="1"/>
    <col min="7166" max="7166" width="10.625" style="49" customWidth="1"/>
    <col min="7167" max="7167" width="14.125" style="49" customWidth="1"/>
    <col min="7168" max="7168" width="8.625" style="49" customWidth="1"/>
    <col min="7169" max="7169" width="15.625" style="49" customWidth="1"/>
    <col min="7170" max="7170" width="6.25" style="49" customWidth="1"/>
    <col min="7171" max="7418" width="9" style="49"/>
    <col min="7419" max="7420" width="2.625" style="49" customWidth="1"/>
    <col min="7421" max="7421" width="14.625" style="49" customWidth="1"/>
    <col min="7422" max="7422" width="10.625" style="49" customWidth="1"/>
    <col min="7423" max="7423" width="14.125" style="49" customWidth="1"/>
    <col min="7424" max="7424" width="8.625" style="49" customWidth="1"/>
    <col min="7425" max="7425" width="15.625" style="49" customWidth="1"/>
    <col min="7426" max="7426" width="6.25" style="49" customWidth="1"/>
    <col min="7427" max="7674" width="9" style="49"/>
    <col min="7675" max="7676" width="2.625" style="49" customWidth="1"/>
    <col min="7677" max="7677" width="14.625" style="49" customWidth="1"/>
    <col min="7678" max="7678" width="10.625" style="49" customWidth="1"/>
    <col min="7679" max="7679" width="14.125" style="49" customWidth="1"/>
    <col min="7680" max="7680" width="8.625" style="49" customWidth="1"/>
    <col min="7681" max="7681" width="15.625" style="49" customWidth="1"/>
    <col min="7682" max="7682" width="6.25" style="49" customWidth="1"/>
    <col min="7683" max="7930" width="9" style="49"/>
    <col min="7931" max="7932" width="2.625" style="49" customWidth="1"/>
    <col min="7933" max="7933" width="14.625" style="49" customWidth="1"/>
    <col min="7934" max="7934" width="10.625" style="49" customWidth="1"/>
    <col min="7935" max="7935" width="14.125" style="49" customWidth="1"/>
    <col min="7936" max="7936" width="8.625" style="49" customWidth="1"/>
    <col min="7937" max="7937" width="15.625" style="49" customWidth="1"/>
    <col min="7938" max="7938" width="6.25" style="49" customWidth="1"/>
    <col min="7939" max="8186" width="9" style="49"/>
    <col min="8187" max="8188" width="2.625" style="49" customWidth="1"/>
    <col min="8189" max="8189" width="14.625" style="49" customWidth="1"/>
    <col min="8190" max="8190" width="10.625" style="49" customWidth="1"/>
    <col min="8191" max="8191" width="14.125" style="49" customWidth="1"/>
    <col min="8192" max="8192" width="8.625" style="49" customWidth="1"/>
    <col min="8193" max="8193" width="15.625" style="49" customWidth="1"/>
    <col min="8194" max="8194" width="6.25" style="49" customWidth="1"/>
    <col min="8195" max="8442" width="9" style="49"/>
    <col min="8443" max="8444" width="2.625" style="49" customWidth="1"/>
    <col min="8445" max="8445" width="14.625" style="49" customWidth="1"/>
    <col min="8446" max="8446" width="10.625" style="49" customWidth="1"/>
    <col min="8447" max="8447" width="14.125" style="49" customWidth="1"/>
    <col min="8448" max="8448" width="8.625" style="49" customWidth="1"/>
    <col min="8449" max="8449" width="15.625" style="49" customWidth="1"/>
    <col min="8450" max="8450" width="6.25" style="49" customWidth="1"/>
    <col min="8451" max="8698" width="9" style="49"/>
    <col min="8699" max="8700" width="2.625" style="49" customWidth="1"/>
    <col min="8701" max="8701" width="14.625" style="49" customWidth="1"/>
    <col min="8702" max="8702" width="10.625" style="49" customWidth="1"/>
    <col min="8703" max="8703" width="14.125" style="49" customWidth="1"/>
    <col min="8704" max="8704" width="8.625" style="49" customWidth="1"/>
    <col min="8705" max="8705" width="15.625" style="49" customWidth="1"/>
    <col min="8706" max="8706" width="6.25" style="49" customWidth="1"/>
    <col min="8707" max="8954" width="9" style="49"/>
    <col min="8955" max="8956" width="2.625" style="49" customWidth="1"/>
    <col min="8957" max="8957" width="14.625" style="49" customWidth="1"/>
    <col min="8958" max="8958" width="10.625" style="49" customWidth="1"/>
    <col min="8959" max="8959" width="14.125" style="49" customWidth="1"/>
    <col min="8960" max="8960" width="8.625" style="49" customWidth="1"/>
    <col min="8961" max="8961" width="15.625" style="49" customWidth="1"/>
    <col min="8962" max="8962" width="6.25" style="49" customWidth="1"/>
    <col min="8963" max="9210" width="9" style="49"/>
    <col min="9211" max="9212" width="2.625" style="49" customWidth="1"/>
    <col min="9213" max="9213" width="14.625" style="49" customWidth="1"/>
    <col min="9214" max="9214" width="10.625" style="49" customWidth="1"/>
    <col min="9215" max="9215" width="14.125" style="49" customWidth="1"/>
    <col min="9216" max="9216" width="8.625" style="49" customWidth="1"/>
    <col min="9217" max="9217" width="15.625" style="49" customWidth="1"/>
    <col min="9218" max="9218" width="6.25" style="49" customWidth="1"/>
    <col min="9219" max="9466" width="9" style="49"/>
    <col min="9467" max="9468" width="2.625" style="49" customWidth="1"/>
    <col min="9469" max="9469" width="14.625" style="49" customWidth="1"/>
    <col min="9470" max="9470" width="10.625" style="49" customWidth="1"/>
    <col min="9471" max="9471" width="14.125" style="49" customWidth="1"/>
    <col min="9472" max="9472" width="8.625" style="49" customWidth="1"/>
    <col min="9473" max="9473" width="15.625" style="49" customWidth="1"/>
    <col min="9474" max="9474" width="6.25" style="49" customWidth="1"/>
    <col min="9475" max="9722" width="9" style="49"/>
    <col min="9723" max="9724" width="2.625" style="49" customWidth="1"/>
    <col min="9725" max="9725" width="14.625" style="49" customWidth="1"/>
    <col min="9726" max="9726" width="10.625" style="49" customWidth="1"/>
    <col min="9727" max="9727" width="14.125" style="49" customWidth="1"/>
    <col min="9728" max="9728" width="8.625" style="49" customWidth="1"/>
    <col min="9729" max="9729" width="15.625" style="49" customWidth="1"/>
    <col min="9730" max="9730" width="6.25" style="49" customWidth="1"/>
    <col min="9731" max="9978" width="9" style="49"/>
    <col min="9979" max="9980" width="2.625" style="49" customWidth="1"/>
    <col min="9981" max="9981" width="14.625" style="49" customWidth="1"/>
    <col min="9982" max="9982" width="10.625" style="49" customWidth="1"/>
    <col min="9983" max="9983" width="14.125" style="49" customWidth="1"/>
    <col min="9984" max="9984" width="8.625" style="49" customWidth="1"/>
    <col min="9985" max="9985" width="15.625" style="49" customWidth="1"/>
    <col min="9986" max="9986" width="6.25" style="49" customWidth="1"/>
    <col min="9987" max="10234" width="9" style="49"/>
    <col min="10235" max="10236" width="2.625" style="49" customWidth="1"/>
    <col min="10237" max="10237" width="14.625" style="49" customWidth="1"/>
    <col min="10238" max="10238" width="10.625" style="49" customWidth="1"/>
    <col min="10239" max="10239" width="14.125" style="49" customWidth="1"/>
    <col min="10240" max="10240" width="8.625" style="49" customWidth="1"/>
    <col min="10241" max="10241" width="15.625" style="49" customWidth="1"/>
    <col min="10242" max="10242" width="6.25" style="49" customWidth="1"/>
    <col min="10243" max="10490" width="9" style="49"/>
    <col min="10491" max="10492" width="2.625" style="49" customWidth="1"/>
    <col min="10493" max="10493" width="14.625" style="49" customWidth="1"/>
    <col min="10494" max="10494" width="10.625" style="49" customWidth="1"/>
    <col min="10495" max="10495" width="14.125" style="49" customWidth="1"/>
    <col min="10496" max="10496" width="8.625" style="49" customWidth="1"/>
    <col min="10497" max="10497" width="15.625" style="49" customWidth="1"/>
    <col min="10498" max="10498" width="6.25" style="49" customWidth="1"/>
    <col min="10499" max="10746" width="9" style="49"/>
    <col min="10747" max="10748" width="2.625" style="49" customWidth="1"/>
    <col min="10749" max="10749" width="14.625" style="49" customWidth="1"/>
    <col min="10750" max="10750" width="10.625" style="49" customWidth="1"/>
    <col min="10751" max="10751" width="14.125" style="49" customWidth="1"/>
    <col min="10752" max="10752" width="8.625" style="49" customWidth="1"/>
    <col min="10753" max="10753" width="15.625" style="49" customWidth="1"/>
    <col min="10754" max="10754" width="6.25" style="49" customWidth="1"/>
    <col min="10755" max="11002" width="9" style="49"/>
    <col min="11003" max="11004" width="2.625" style="49" customWidth="1"/>
    <col min="11005" max="11005" width="14.625" style="49" customWidth="1"/>
    <col min="11006" max="11006" width="10.625" style="49" customWidth="1"/>
    <col min="11007" max="11007" width="14.125" style="49" customWidth="1"/>
    <col min="11008" max="11008" width="8.625" style="49" customWidth="1"/>
    <col min="11009" max="11009" width="15.625" style="49" customWidth="1"/>
    <col min="11010" max="11010" width="6.25" style="49" customWidth="1"/>
    <col min="11011" max="11258" width="9" style="49"/>
    <col min="11259" max="11260" width="2.625" style="49" customWidth="1"/>
    <col min="11261" max="11261" width="14.625" style="49" customWidth="1"/>
    <col min="11262" max="11262" width="10.625" style="49" customWidth="1"/>
    <col min="11263" max="11263" width="14.125" style="49" customWidth="1"/>
    <col min="11264" max="11264" width="8.625" style="49" customWidth="1"/>
    <col min="11265" max="11265" width="15.625" style="49" customWidth="1"/>
    <col min="11266" max="11266" width="6.25" style="49" customWidth="1"/>
    <col min="11267" max="11514" width="9" style="49"/>
    <col min="11515" max="11516" width="2.625" style="49" customWidth="1"/>
    <col min="11517" max="11517" width="14.625" style="49" customWidth="1"/>
    <col min="11518" max="11518" width="10.625" style="49" customWidth="1"/>
    <col min="11519" max="11519" width="14.125" style="49" customWidth="1"/>
    <col min="11520" max="11520" width="8.625" style="49" customWidth="1"/>
    <col min="11521" max="11521" width="15.625" style="49" customWidth="1"/>
    <col min="11522" max="11522" width="6.25" style="49" customWidth="1"/>
    <col min="11523" max="11770" width="9" style="49"/>
    <col min="11771" max="11772" width="2.625" style="49" customWidth="1"/>
    <col min="11773" max="11773" width="14.625" style="49" customWidth="1"/>
    <col min="11774" max="11774" width="10.625" style="49" customWidth="1"/>
    <col min="11775" max="11775" width="14.125" style="49" customWidth="1"/>
    <col min="11776" max="11776" width="8.625" style="49" customWidth="1"/>
    <col min="11777" max="11777" width="15.625" style="49" customWidth="1"/>
    <col min="11778" max="11778" width="6.25" style="49" customWidth="1"/>
    <col min="11779" max="12026" width="9" style="49"/>
    <col min="12027" max="12028" width="2.625" style="49" customWidth="1"/>
    <col min="12029" max="12029" width="14.625" style="49" customWidth="1"/>
    <col min="12030" max="12030" width="10.625" style="49" customWidth="1"/>
    <col min="12031" max="12031" width="14.125" style="49" customWidth="1"/>
    <col min="12032" max="12032" width="8.625" style="49" customWidth="1"/>
    <col min="12033" max="12033" width="15.625" style="49" customWidth="1"/>
    <col min="12034" max="12034" width="6.25" style="49" customWidth="1"/>
    <col min="12035" max="12282" width="9" style="49"/>
    <col min="12283" max="12284" width="2.625" style="49" customWidth="1"/>
    <col min="12285" max="12285" width="14.625" style="49" customWidth="1"/>
    <col min="12286" max="12286" width="10.625" style="49" customWidth="1"/>
    <col min="12287" max="12287" width="14.125" style="49" customWidth="1"/>
    <col min="12288" max="12288" width="8.625" style="49" customWidth="1"/>
    <col min="12289" max="12289" width="15.625" style="49" customWidth="1"/>
    <col min="12290" max="12290" width="6.25" style="49" customWidth="1"/>
    <col min="12291" max="12538" width="9" style="49"/>
    <col min="12539" max="12540" width="2.625" style="49" customWidth="1"/>
    <col min="12541" max="12541" width="14.625" style="49" customWidth="1"/>
    <col min="12542" max="12542" width="10.625" style="49" customWidth="1"/>
    <col min="12543" max="12543" width="14.125" style="49" customWidth="1"/>
    <col min="12544" max="12544" width="8.625" style="49" customWidth="1"/>
    <col min="12545" max="12545" width="15.625" style="49" customWidth="1"/>
    <col min="12546" max="12546" width="6.25" style="49" customWidth="1"/>
    <col min="12547" max="12794" width="9" style="49"/>
    <col min="12795" max="12796" width="2.625" style="49" customWidth="1"/>
    <col min="12797" max="12797" width="14.625" style="49" customWidth="1"/>
    <col min="12798" max="12798" width="10.625" style="49" customWidth="1"/>
    <col min="12799" max="12799" width="14.125" style="49" customWidth="1"/>
    <col min="12800" max="12800" width="8.625" style="49" customWidth="1"/>
    <col min="12801" max="12801" width="15.625" style="49" customWidth="1"/>
    <col min="12802" max="12802" width="6.25" style="49" customWidth="1"/>
    <col min="12803" max="13050" width="9" style="49"/>
    <col min="13051" max="13052" width="2.625" style="49" customWidth="1"/>
    <col min="13053" max="13053" width="14.625" style="49" customWidth="1"/>
    <col min="13054" max="13054" width="10.625" style="49" customWidth="1"/>
    <col min="13055" max="13055" width="14.125" style="49" customWidth="1"/>
    <col min="13056" max="13056" width="8.625" style="49" customWidth="1"/>
    <col min="13057" max="13057" width="15.625" style="49" customWidth="1"/>
    <col min="13058" max="13058" width="6.25" style="49" customWidth="1"/>
    <col min="13059" max="13306" width="9" style="49"/>
    <col min="13307" max="13308" width="2.625" style="49" customWidth="1"/>
    <col min="13309" max="13309" width="14.625" style="49" customWidth="1"/>
    <col min="13310" max="13310" width="10.625" style="49" customWidth="1"/>
    <col min="13311" max="13311" width="14.125" style="49" customWidth="1"/>
    <col min="13312" max="13312" width="8.625" style="49" customWidth="1"/>
    <col min="13313" max="13313" width="15.625" style="49" customWidth="1"/>
    <col min="13314" max="13314" width="6.25" style="49" customWidth="1"/>
    <col min="13315" max="13562" width="9" style="49"/>
    <col min="13563" max="13564" width="2.625" style="49" customWidth="1"/>
    <col min="13565" max="13565" width="14.625" style="49" customWidth="1"/>
    <col min="13566" max="13566" width="10.625" style="49" customWidth="1"/>
    <col min="13567" max="13567" width="14.125" style="49" customWidth="1"/>
    <col min="13568" max="13568" width="8.625" style="49" customWidth="1"/>
    <col min="13569" max="13569" width="15.625" style="49" customWidth="1"/>
    <col min="13570" max="13570" width="6.25" style="49" customWidth="1"/>
    <col min="13571" max="13818" width="9" style="49"/>
    <col min="13819" max="13820" width="2.625" style="49" customWidth="1"/>
    <col min="13821" max="13821" width="14.625" style="49" customWidth="1"/>
    <col min="13822" max="13822" width="10.625" style="49" customWidth="1"/>
    <col min="13823" max="13823" width="14.125" style="49" customWidth="1"/>
    <col min="13824" max="13824" width="8.625" style="49" customWidth="1"/>
    <col min="13825" max="13825" width="15.625" style="49" customWidth="1"/>
    <col min="13826" max="13826" width="6.25" style="49" customWidth="1"/>
    <col min="13827" max="14074" width="9" style="49"/>
    <col min="14075" max="14076" width="2.625" style="49" customWidth="1"/>
    <col min="14077" max="14077" width="14.625" style="49" customWidth="1"/>
    <col min="14078" max="14078" width="10.625" style="49" customWidth="1"/>
    <col min="14079" max="14079" width="14.125" style="49" customWidth="1"/>
    <col min="14080" max="14080" width="8.625" style="49" customWidth="1"/>
    <col min="14081" max="14081" width="15.625" style="49" customWidth="1"/>
    <col min="14082" max="14082" width="6.25" style="49" customWidth="1"/>
    <col min="14083" max="14330" width="9" style="49"/>
    <col min="14331" max="14332" width="2.625" style="49" customWidth="1"/>
    <col min="14333" max="14333" width="14.625" style="49" customWidth="1"/>
    <col min="14334" max="14334" width="10.625" style="49" customWidth="1"/>
    <col min="14335" max="14335" width="14.125" style="49" customWidth="1"/>
    <col min="14336" max="14336" width="8.625" style="49" customWidth="1"/>
    <col min="14337" max="14337" width="15.625" style="49" customWidth="1"/>
    <col min="14338" max="14338" width="6.25" style="49" customWidth="1"/>
    <col min="14339" max="14586" width="9" style="49"/>
    <col min="14587" max="14588" width="2.625" style="49" customWidth="1"/>
    <col min="14589" max="14589" width="14.625" style="49" customWidth="1"/>
    <col min="14590" max="14590" width="10.625" style="49" customWidth="1"/>
    <col min="14591" max="14591" width="14.125" style="49" customWidth="1"/>
    <col min="14592" max="14592" width="8.625" style="49" customWidth="1"/>
    <col min="14593" max="14593" width="15.625" style="49" customWidth="1"/>
    <col min="14594" max="14594" width="6.25" style="49" customWidth="1"/>
    <col min="14595" max="14842" width="9" style="49"/>
    <col min="14843" max="14844" width="2.625" style="49" customWidth="1"/>
    <col min="14845" max="14845" width="14.625" style="49" customWidth="1"/>
    <col min="14846" max="14846" width="10.625" style="49" customWidth="1"/>
    <col min="14847" max="14847" width="14.125" style="49" customWidth="1"/>
    <col min="14848" max="14848" width="8.625" style="49" customWidth="1"/>
    <col min="14849" max="14849" width="15.625" style="49" customWidth="1"/>
    <col min="14850" max="14850" width="6.25" style="49" customWidth="1"/>
    <col min="14851" max="15098" width="9" style="49"/>
    <col min="15099" max="15100" width="2.625" style="49" customWidth="1"/>
    <col min="15101" max="15101" width="14.625" style="49" customWidth="1"/>
    <col min="15102" max="15102" width="10.625" style="49" customWidth="1"/>
    <col min="15103" max="15103" width="14.125" style="49" customWidth="1"/>
    <col min="15104" max="15104" width="8.625" style="49" customWidth="1"/>
    <col min="15105" max="15105" width="15.625" style="49" customWidth="1"/>
    <col min="15106" max="15106" width="6.25" style="49" customWidth="1"/>
    <col min="15107" max="15354" width="9" style="49"/>
    <col min="15355" max="15356" width="2.625" style="49" customWidth="1"/>
    <col min="15357" max="15357" width="14.625" style="49" customWidth="1"/>
    <col min="15358" max="15358" width="10.625" style="49" customWidth="1"/>
    <col min="15359" max="15359" width="14.125" style="49" customWidth="1"/>
    <col min="15360" max="15360" width="8.625" style="49" customWidth="1"/>
    <col min="15361" max="15361" width="15.625" style="49" customWidth="1"/>
    <col min="15362" max="15362" width="6.25" style="49" customWidth="1"/>
    <col min="15363" max="15610" width="9" style="49"/>
    <col min="15611" max="15612" width="2.625" style="49" customWidth="1"/>
    <col min="15613" max="15613" width="14.625" style="49" customWidth="1"/>
    <col min="15614" max="15614" width="10.625" style="49" customWidth="1"/>
    <col min="15615" max="15615" width="14.125" style="49" customWidth="1"/>
    <col min="15616" max="15616" width="8.625" style="49" customWidth="1"/>
    <col min="15617" max="15617" width="15.625" style="49" customWidth="1"/>
    <col min="15618" max="15618" width="6.25" style="49" customWidth="1"/>
    <col min="15619" max="15866" width="9" style="49"/>
    <col min="15867" max="15868" width="2.625" style="49" customWidth="1"/>
    <col min="15869" max="15869" width="14.625" style="49" customWidth="1"/>
    <col min="15870" max="15870" width="10.625" style="49" customWidth="1"/>
    <col min="15871" max="15871" width="14.125" style="49" customWidth="1"/>
    <col min="15872" max="15872" width="8.625" style="49" customWidth="1"/>
    <col min="15873" max="15873" width="15.625" style="49" customWidth="1"/>
    <col min="15874" max="15874" width="6.25" style="49" customWidth="1"/>
    <col min="15875" max="16122" width="9" style="49"/>
    <col min="16123" max="16124" width="2.625" style="49" customWidth="1"/>
    <col min="16125" max="16125" width="14.625" style="49" customWidth="1"/>
    <col min="16126" max="16126" width="10.625" style="49" customWidth="1"/>
    <col min="16127" max="16127" width="14.125" style="49" customWidth="1"/>
    <col min="16128" max="16128" width="8.625" style="49" customWidth="1"/>
    <col min="16129" max="16129" width="15.625" style="49" customWidth="1"/>
    <col min="16130" max="16130" width="6.25" style="49" customWidth="1"/>
    <col min="16131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4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33" customHeight="1" thickTop="1" x14ac:dyDescent="0.15">
      <c r="A5" s="316">
        <v>1</v>
      </c>
      <c r="B5" s="157">
        <f>DATE(基本データ!$F$4,9,$A5)</f>
        <v>45536</v>
      </c>
      <c r="C5" s="55"/>
      <c r="D5" s="504"/>
      <c r="E5" s="505"/>
      <c r="F5" s="55"/>
      <c r="G5" s="264">
        <f>年間行事!AE4</f>
        <v>0</v>
      </c>
    </row>
    <row r="6" spans="1:7" ht="21.75" customHeight="1" x14ac:dyDescent="0.15">
      <c r="A6" s="316">
        <v>2</v>
      </c>
      <c r="B6" s="157">
        <f>DATE(基本データ!$F$4,9,$A6)</f>
        <v>45537</v>
      </c>
      <c r="C6" s="55" t="s">
        <v>460</v>
      </c>
      <c r="D6" s="504"/>
      <c r="E6" s="505"/>
      <c r="F6" s="55"/>
      <c r="G6" s="264" t="str">
        <f>年間行事!AE5</f>
        <v>（セ）特別支援教育研修Ⅱ第８回研修（９月～１１月の指定された２日）</v>
      </c>
    </row>
    <row r="7" spans="1:7" ht="17.25" customHeight="1" x14ac:dyDescent="0.15">
      <c r="A7" s="316">
        <v>3</v>
      </c>
      <c r="B7" s="157">
        <f>DATE(基本データ!$F$4,9,$A7)</f>
        <v>45538</v>
      </c>
      <c r="C7" s="55"/>
      <c r="D7" s="506"/>
      <c r="E7" s="507"/>
      <c r="F7" s="55"/>
      <c r="G7" s="264">
        <f>年間行事!AE6</f>
        <v>0</v>
      </c>
    </row>
    <row r="8" spans="1:7" ht="17.25" customHeight="1" x14ac:dyDescent="0.15">
      <c r="A8" s="316">
        <v>4</v>
      </c>
      <c r="B8" s="157">
        <f>DATE(基本データ!$F$4,9,$A8)</f>
        <v>45539</v>
      </c>
      <c r="C8" s="55"/>
      <c r="D8" s="504"/>
      <c r="E8" s="505"/>
      <c r="F8" s="55"/>
      <c r="G8" s="264">
        <f>年間行事!AE7</f>
        <v>0</v>
      </c>
    </row>
    <row r="9" spans="1:7" ht="17.25" customHeight="1" x14ac:dyDescent="0.15">
      <c r="A9" s="316">
        <v>5</v>
      </c>
      <c r="B9" s="157">
        <f>DATE(基本データ!$F$4,9,$A9)</f>
        <v>45540</v>
      </c>
      <c r="C9" s="55"/>
      <c r="D9" s="506"/>
      <c r="E9" s="507"/>
      <c r="F9" s="55"/>
      <c r="G9" s="264">
        <f>年間行事!AE8</f>
        <v>0</v>
      </c>
    </row>
    <row r="10" spans="1:7" ht="27" customHeight="1" x14ac:dyDescent="0.15">
      <c r="A10" s="316">
        <v>6</v>
      </c>
      <c r="B10" s="157">
        <f>DATE(基本データ!$F$4,9,$A10)</f>
        <v>45541</v>
      </c>
      <c r="C10" s="55" t="s">
        <v>446</v>
      </c>
      <c r="D10" s="504" t="s">
        <v>389</v>
      </c>
      <c r="E10" s="505"/>
      <c r="F10" s="55" t="s">
        <v>335</v>
      </c>
      <c r="G10" s="264">
        <f>年間行事!AE9</f>
        <v>0</v>
      </c>
    </row>
    <row r="11" spans="1:7" ht="21.75" customHeight="1" x14ac:dyDescent="0.15">
      <c r="A11" s="316">
        <v>7</v>
      </c>
      <c r="B11" s="157">
        <f>DATE(基本データ!$F$4,9,$A11)</f>
        <v>45542</v>
      </c>
      <c r="C11" s="55"/>
      <c r="D11" s="506"/>
      <c r="E11" s="507"/>
      <c r="F11" s="55"/>
      <c r="G11" s="264">
        <f>年間行事!AE10</f>
        <v>0</v>
      </c>
    </row>
    <row r="12" spans="1:7" ht="17.25" customHeight="1" x14ac:dyDescent="0.15">
      <c r="A12" s="316">
        <v>8</v>
      </c>
      <c r="B12" s="157">
        <f>DATE(基本データ!$F$4,9,$A12)</f>
        <v>45543</v>
      </c>
      <c r="C12" s="55"/>
      <c r="D12" s="506"/>
      <c r="E12" s="507"/>
      <c r="F12" s="55"/>
      <c r="G12" s="264">
        <f>年間行事!AE11</f>
        <v>0</v>
      </c>
    </row>
    <row r="13" spans="1:7" ht="17.25" customHeight="1" x14ac:dyDescent="0.15">
      <c r="A13" s="316">
        <v>9</v>
      </c>
      <c r="B13" s="157">
        <f>DATE(基本データ!$F$4,9,$A13)</f>
        <v>45544</v>
      </c>
      <c r="C13" s="55"/>
      <c r="D13" s="506"/>
      <c r="E13" s="507"/>
      <c r="F13" s="55"/>
      <c r="G13" s="264">
        <f>年間行事!AE12</f>
        <v>0</v>
      </c>
    </row>
    <row r="14" spans="1:7" ht="17.25" customHeight="1" x14ac:dyDescent="0.15">
      <c r="A14" s="316">
        <v>10</v>
      </c>
      <c r="B14" s="157">
        <f>DATE(基本データ!$F$4,9,$A14)</f>
        <v>45545</v>
      </c>
      <c r="C14" s="55"/>
      <c r="D14" s="506"/>
      <c r="E14" s="507"/>
      <c r="F14" s="55"/>
      <c r="G14" s="264">
        <f>年間行事!AE13</f>
        <v>0</v>
      </c>
    </row>
    <row r="15" spans="1:7" ht="25.5" customHeight="1" x14ac:dyDescent="0.15">
      <c r="A15" s="316">
        <v>11</v>
      </c>
      <c r="B15" s="157">
        <f>DATE(基本データ!$F$4,9,$A15)</f>
        <v>45546</v>
      </c>
      <c r="C15" s="55" t="s">
        <v>390</v>
      </c>
      <c r="D15" s="506" t="s">
        <v>391</v>
      </c>
      <c r="E15" s="507"/>
      <c r="F15" s="55" t="s">
        <v>333</v>
      </c>
      <c r="G15" s="264">
        <f>年間行事!AE14</f>
        <v>0</v>
      </c>
    </row>
    <row r="16" spans="1:7" ht="17.25" customHeight="1" x14ac:dyDescent="0.15">
      <c r="A16" s="316">
        <v>12</v>
      </c>
      <c r="B16" s="157">
        <f>DATE(基本データ!$F$4,9,$A16)</f>
        <v>45547</v>
      </c>
      <c r="C16" s="55"/>
      <c r="D16" s="506"/>
      <c r="E16" s="507"/>
      <c r="F16" s="55"/>
      <c r="G16" s="264">
        <f>年間行事!AE15</f>
        <v>0</v>
      </c>
    </row>
    <row r="17" spans="1:7" ht="18" customHeight="1" x14ac:dyDescent="0.15">
      <c r="A17" s="316">
        <v>13</v>
      </c>
      <c r="B17" s="157">
        <f>DATE(基本データ!$F$4,9,$A17)</f>
        <v>45548</v>
      </c>
      <c r="C17" s="55" t="s">
        <v>392</v>
      </c>
      <c r="D17" s="506" t="s">
        <v>393</v>
      </c>
      <c r="E17" s="507"/>
      <c r="F17" s="55" t="s">
        <v>362</v>
      </c>
      <c r="G17" s="264">
        <f>年間行事!AE16</f>
        <v>0</v>
      </c>
    </row>
    <row r="18" spans="1:7" ht="17.25" customHeight="1" x14ac:dyDescent="0.15">
      <c r="A18" s="316">
        <v>14</v>
      </c>
      <c r="B18" s="157">
        <f>DATE(基本データ!$F$4,9,$A18)</f>
        <v>45549</v>
      </c>
      <c r="C18" s="55"/>
      <c r="D18" s="506"/>
      <c r="E18" s="507"/>
      <c r="F18" s="55"/>
      <c r="G18" s="264">
        <f>年間行事!AE17</f>
        <v>0</v>
      </c>
    </row>
    <row r="19" spans="1:7" ht="20.25" customHeight="1" x14ac:dyDescent="0.15">
      <c r="A19" s="316">
        <v>15</v>
      </c>
      <c r="B19" s="157">
        <f>DATE(基本データ!$F$4,9,$A19)</f>
        <v>45550</v>
      </c>
      <c r="C19" s="55"/>
      <c r="D19" s="506"/>
      <c r="E19" s="507"/>
      <c r="F19" s="55"/>
      <c r="G19" s="264">
        <f>年間行事!AE18</f>
        <v>0</v>
      </c>
    </row>
    <row r="20" spans="1:7" ht="28.5" customHeight="1" x14ac:dyDescent="0.15">
      <c r="A20" s="316">
        <v>16</v>
      </c>
      <c r="B20" s="157">
        <f>DATE(基本データ!$F$4,9,$A20)</f>
        <v>45551</v>
      </c>
      <c r="C20" s="55"/>
      <c r="D20" s="506"/>
      <c r="E20" s="507"/>
      <c r="F20" s="55"/>
      <c r="G20" s="264" t="str">
        <f>年間行事!AE19</f>
        <v>敬老の日</v>
      </c>
    </row>
    <row r="21" spans="1:7" ht="17.25" customHeight="1" x14ac:dyDescent="0.15">
      <c r="A21" s="316">
        <v>17</v>
      </c>
      <c r="B21" s="157">
        <f>DATE(基本データ!$F$4,9,$A21)</f>
        <v>45552</v>
      </c>
      <c r="C21" s="55"/>
      <c r="D21" s="506"/>
      <c r="E21" s="507"/>
      <c r="F21" s="55"/>
      <c r="G21" s="264">
        <f>年間行事!AE20</f>
        <v>0</v>
      </c>
    </row>
    <row r="22" spans="1:7" ht="36" customHeight="1" x14ac:dyDescent="0.15">
      <c r="A22" s="316">
        <v>18</v>
      </c>
      <c r="B22" s="157">
        <f>DATE(基本データ!$F$4,9,$A22)</f>
        <v>45553</v>
      </c>
      <c r="C22" s="55" t="s">
        <v>394</v>
      </c>
      <c r="D22" s="506" t="s">
        <v>395</v>
      </c>
      <c r="E22" s="507"/>
      <c r="F22" s="55" t="s">
        <v>333</v>
      </c>
      <c r="G22" s="264">
        <f>年間行事!AE21</f>
        <v>0</v>
      </c>
    </row>
    <row r="23" spans="1:7" ht="17.25" customHeight="1" x14ac:dyDescent="0.15">
      <c r="A23" s="316">
        <v>19</v>
      </c>
      <c r="B23" s="157">
        <f>DATE(基本データ!$F$4,9,$A23)</f>
        <v>45554</v>
      </c>
      <c r="C23" s="55"/>
      <c r="D23" s="506"/>
      <c r="E23" s="507"/>
      <c r="F23" s="55"/>
      <c r="G23" s="264">
        <f>年間行事!AE22</f>
        <v>0</v>
      </c>
    </row>
    <row r="24" spans="1:7" ht="17.25" customHeight="1" x14ac:dyDescent="0.15">
      <c r="A24" s="316">
        <v>20</v>
      </c>
      <c r="B24" s="157">
        <f>DATE(基本データ!$F$4,9,$A24)</f>
        <v>45555</v>
      </c>
      <c r="C24" s="55" t="s">
        <v>396</v>
      </c>
      <c r="D24" s="506" t="s">
        <v>397</v>
      </c>
      <c r="E24" s="507"/>
      <c r="F24" s="55" t="s">
        <v>335</v>
      </c>
      <c r="G24" s="264">
        <f>年間行事!AE23</f>
        <v>0</v>
      </c>
    </row>
    <row r="25" spans="1:7" ht="17.25" customHeight="1" x14ac:dyDescent="0.15">
      <c r="A25" s="316">
        <v>21</v>
      </c>
      <c r="B25" s="318">
        <f>DATE(基本データ!$F$4,9,$A25)</f>
        <v>45556</v>
      </c>
      <c r="C25" s="131"/>
      <c r="D25" s="531"/>
      <c r="E25" s="532"/>
      <c r="F25" s="131"/>
      <c r="G25" s="264">
        <f>年間行事!AE24</f>
        <v>0</v>
      </c>
    </row>
    <row r="26" spans="1:7" ht="17.25" customHeight="1" x14ac:dyDescent="0.15">
      <c r="A26" s="316">
        <v>22</v>
      </c>
      <c r="B26" s="157">
        <f>DATE(基本データ!$F$4,9,$A26)</f>
        <v>45557</v>
      </c>
      <c r="C26" s="55"/>
      <c r="D26" s="506"/>
      <c r="E26" s="507"/>
      <c r="F26" s="55"/>
      <c r="G26" s="264" t="str">
        <f>年間行事!AE25</f>
        <v>秋分の日</v>
      </c>
    </row>
    <row r="27" spans="1:7" ht="17.25" customHeight="1" x14ac:dyDescent="0.15">
      <c r="A27" s="319">
        <v>23</v>
      </c>
      <c r="B27" s="309">
        <f>DATE(基本データ!$F$4,9,$A27)</f>
        <v>45558</v>
      </c>
      <c r="C27" s="93"/>
      <c r="D27" s="535"/>
      <c r="E27" s="536"/>
      <c r="F27" s="93"/>
      <c r="G27" s="272" t="str">
        <f>年間行事!AE26</f>
        <v>振替休日</v>
      </c>
    </row>
    <row r="28" spans="1:7" ht="17.25" customHeight="1" x14ac:dyDescent="0.15">
      <c r="A28" s="316">
        <v>24</v>
      </c>
      <c r="B28" s="157">
        <f>DATE(基本データ!$F$4,9,$A28)</f>
        <v>45559</v>
      </c>
      <c r="C28" s="55"/>
      <c r="D28" s="506"/>
      <c r="E28" s="507"/>
      <c r="F28" s="55"/>
      <c r="G28" s="264">
        <f>年間行事!AE27</f>
        <v>0</v>
      </c>
    </row>
    <row r="29" spans="1:7" ht="42.75" customHeight="1" x14ac:dyDescent="0.15">
      <c r="A29" s="316">
        <v>25</v>
      </c>
      <c r="B29" s="157">
        <f>DATE(基本データ!$F$4,9,$A29)</f>
        <v>45560</v>
      </c>
      <c r="C29" s="55" t="s">
        <v>338</v>
      </c>
      <c r="D29" s="506" t="s">
        <v>339</v>
      </c>
      <c r="E29" s="507"/>
      <c r="F29" s="55" t="s">
        <v>333</v>
      </c>
      <c r="G29" s="264">
        <f>年間行事!AE28</f>
        <v>0</v>
      </c>
    </row>
    <row r="30" spans="1:7" ht="17.25" customHeight="1" x14ac:dyDescent="0.15">
      <c r="A30" s="316">
        <v>26</v>
      </c>
      <c r="B30" s="157">
        <f>DATE(基本データ!$F$4,9,$A30)</f>
        <v>45561</v>
      </c>
      <c r="C30" s="55"/>
      <c r="D30" s="506"/>
      <c r="E30" s="507"/>
      <c r="F30" s="55"/>
      <c r="G30" s="264">
        <f>年間行事!AE29</f>
        <v>0</v>
      </c>
    </row>
    <row r="31" spans="1:7" ht="29.25" customHeight="1" x14ac:dyDescent="0.15">
      <c r="A31" s="316">
        <v>27</v>
      </c>
      <c r="B31" s="157">
        <f>DATE(基本データ!$F$4,9,$A31)</f>
        <v>45562</v>
      </c>
      <c r="C31" s="55" t="s">
        <v>398</v>
      </c>
      <c r="D31" s="506" t="s">
        <v>399</v>
      </c>
      <c r="E31" s="507"/>
      <c r="F31" s="55" t="s">
        <v>335</v>
      </c>
      <c r="G31" s="264">
        <f>年間行事!AE30</f>
        <v>0</v>
      </c>
    </row>
    <row r="32" spans="1:7" ht="17.25" customHeight="1" x14ac:dyDescent="0.15">
      <c r="A32" s="316">
        <v>28</v>
      </c>
      <c r="B32" s="157">
        <f>DATE(基本データ!$F$4,9,$A32)</f>
        <v>45563</v>
      </c>
      <c r="C32" s="55"/>
      <c r="D32" s="506"/>
      <c r="E32" s="507"/>
      <c r="F32" s="55"/>
      <c r="G32" s="264">
        <f>年間行事!AE31</f>
        <v>0</v>
      </c>
    </row>
    <row r="33" spans="1:7" ht="23.25" customHeight="1" x14ac:dyDescent="0.15">
      <c r="A33" s="316">
        <v>29</v>
      </c>
      <c r="B33" s="157">
        <f>DATE(基本データ!$F$4,9,$A33)</f>
        <v>45564</v>
      </c>
      <c r="C33" s="55"/>
      <c r="D33" s="506"/>
      <c r="E33" s="507"/>
      <c r="F33" s="55"/>
      <c r="G33" s="264">
        <f>年間行事!AE32</f>
        <v>0</v>
      </c>
    </row>
    <row r="34" spans="1:7" ht="17.25" customHeight="1" x14ac:dyDescent="0.15">
      <c r="A34" s="316">
        <v>30</v>
      </c>
      <c r="B34" s="157">
        <f>DATE(基本データ!$F$4,9,$A34)</f>
        <v>45565</v>
      </c>
      <c r="C34" s="55"/>
      <c r="D34" s="506"/>
      <c r="E34" s="507"/>
      <c r="F34" s="55"/>
      <c r="G34" s="264">
        <f>年間行事!AE33</f>
        <v>0</v>
      </c>
    </row>
    <row r="35" spans="1:7" ht="17.25" customHeight="1" thickBot="1" x14ac:dyDescent="0.2">
      <c r="A35" s="320"/>
      <c r="B35" s="158"/>
      <c r="C35" s="61"/>
      <c r="D35" s="533"/>
      <c r="E35" s="534"/>
      <c r="F35" s="61"/>
      <c r="G35" s="269">
        <f>年間行事!AE34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10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F36+'８月'!F37</f>
        <v>40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3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F38+'８月'!F39</f>
        <v>32</v>
      </c>
      <c r="G39" s="268"/>
    </row>
  </sheetData>
  <mergeCells count="39">
    <mergeCell ref="A1:C1"/>
    <mergeCell ref="D1:F1"/>
    <mergeCell ref="D30:E30"/>
    <mergeCell ref="D21:E21"/>
    <mergeCell ref="A3:G3"/>
    <mergeCell ref="D28:E28"/>
    <mergeCell ref="D18:E18"/>
    <mergeCell ref="D22:E22"/>
    <mergeCell ref="D11:E11"/>
    <mergeCell ref="D14:E14"/>
    <mergeCell ref="D25:E25"/>
    <mergeCell ref="D19:E19"/>
    <mergeCell ref="D16:E16"/>
    <mergeCell ref="D17:E17"/>
    <mergeCell ref="D13:E13"/>
    <mergeCell ref="D4:E4"/>
    <mergeCell ref="A36:B39"/>
    <mergeCell ref="D32:E32"/>
    <mergeCell ref="D34:E34"/>
    <mergeCell ref="D38:D39"/>
    <mergeCell ref="D31:E31"/>
    <mergeCell ref="C36:C39"/>
    <mergeCell ref="D33:E33"/>
    <mergeCell ref="D36:D37"/>
    <mergeCell ref="D5:E5"/>
    <mergeCell ref="D6:E6"/>
    <mergeCell ref="D7:E7"/>
    <mergeCell ref="D35:E35"/>
    <mergeCell ref="D9:E9"/>
    <mergeCell ref="D20:E20"/>
    <mergeCell ref="D27:E27"/>
    <mergeCell ref="D10:E10"/>
    <mergeCell ref="D15:E15"/>
    <mergeCell ref="D23:E23"/>
    <mergeCell ref="D24:E24"/>
    <mergeCell ref="D8:E8"/>
    <mergeCell ref="D12:E12"/>
    <mergeCell ref="D29:E29"/>
    <mergeCell ref="D26:E26"/>
  </mergeCells>
  <phoneticPr fontId="2"/>
  <conditionalFormatting sqref="G35">
    <cfRule type="expression" dxfId="1229" priority="574" stopIfTrue="1">
      <formula>$A35=""</formula>
    </cfRule>
    <cfRule type="expression" dxfId="1228" priority="575" stopIfTrue="1">
      <formula>OR(WEEKDAY($B35,2)&gt;5,COUNTIF(祝日,$B35)&gt;0)</formula>
    </cfRule>
    <cfRule type="expression" dxfId="1227" priority="576" stopIfTrue="1">
      <formula>AND(WEEKDAY($B35)=7,(AND(WEEKDAY($B35,2)=6,COUNTIF(祝日,$B35)=0)))</formula>
    </cfRule>
  </conditionalFormatting>
  <conditionalFormatting sqref="A35:D35 F35">
    <cfRule type="expression" dxfId="1226" priority="571" stopIfTrue="1">
      <formula>$A35=""</formula>
    </cfRule>
    <cfRule type="expression" dxfId="1225" priority="572" stopIfTrue="1">
      <formula>OR(WEEKDAY($B35,2)&gt;5,COUNTIF(祝日,$B35)&gt;0)</formula>
    </cfRule>
    <cfRule type="expression" dxfId="1224" priority="573" stopIfTrue="1">
      <formula>AND(WEEKDAY($B35)=7,(AND(WEEKDAY($B35,2)=6,COUNTIF(祝日,$B35)=0)))</formula>
    </cfRule>
  </conditionalFormatting>
  <conditionalFormatting sqref="G5:G34">
    <cfRule type="expression" dxfId="1223" priority="562" stopIfTrue="1">
      <formula>$A5=""</formula>
    </cfRule>
    <cfRule type="expression" dxfId="1222" priority="563" stopIfTrue="1">
      <formula>OR(WEEKDAY($B5,2)&gt;5,COUNTIF(祝日,$B5)&gt;0)</formula>
    </cfRule>
    <cfRule type="expression" dxfId="1221" priority="564" stopIfTrue="1">
      <formula>AND(WEEKDAY($B5)=7,(AND(WEEKDAY($B5,2)=6,COUNTIF(祝日,$B5)=0)))</formula>
    </cfRule>
  </conditionalFormatting>
  <conditionalFormatting sqref="A5:B5">
    <cfRule type="expression" dxfId="1220" priority="559" stopIfTrue="1">
      <formula>$A5=""</formula>
    </cfRule>
    <cfRule type="expression" dxfId="1219" priority="560" stopIfTrue="1">
      <formula>OR(WEEKDAY($B5,2)&gt;5,COUNTIF(祝日,$B5)&gt;0)</formula>
    </cfRule>
    <cfRule type="expression" dxfId="1218" priority="561" stopIfTrue="1">
      <formula>AND(WEEKDAY($B5)=7,(AND(WEEKDAY($B5,2)=6,COUNTIF(祝日,$B5)=0)))</formula>
    </cfRule>
  </conditionalFormatting>
  <conditionalFormatting sqref="F6 A6:D6 A9 A12 A15 A18 A21 A24 A27 A30">
    <cfRule type="expression" dxfId="1217" priority="550" stopIfTrue="1">
      <formula>$A6=""</formula>
    </cfRule>
    <cfRule type="expression" dxfId="1216" priority="551" stopIfTrue="1">
      <formula>OR(WEEKDAY($B6,2)&gt;5,COUNTIF(祝日,$B6)&gt;0)</formula>
    </cfRule>
    <cfRule type="expression" dxfId="1215" priority="552" stopIfTrue="1">
      <formula>AND(WEEKDAY($B6)=7,(AND(WEEKDAY($B6,2)=6,COUNTIF(祝日,$B6)=0)))</formula>
    </cfRule>
  </conditionalFormatting>
  <conditionalFormatting sqref="F7 A7:D7 A10 A13 A16 A19 A22 A25 A28 A31">
    <cfRule type="expression" dxfId="1214" priority="541" stopIfTrue="1">
      <formula>$A7=""</formula>
    </cfRule>
    <cfRule type="expression" dxfId="1213" priority="542" stopIfTrue="1">
      <formula>OR(WEEKDAY($B7,2)&gt;5,COUNTIF(祝日,$B7)&gt;0)</formula>
    </cfRule>
    <cfRule type="expression" dxfId="1212" priority="543" stopIfTrue="1">
      <formula>AND(WEEKDAY($B7)=7,(AND(WEEKDAY($B7,2)=6,COUNTIF(祝日,$B7)=0)))</formula>
    </cfRule>
  </conditionalFormatting>
  <conditionalFormatting sqref="A8:B8 A11 A14 A17 A20 A23 A26 A29 A32">
    <cfRule type="expression" dxfId="1211" priority="523" stopIfTrue="1">
      <formula>$A8=""</formula>
    </cfRule>
    <cfRule type="expression" dxfId="1210" priority="524" stopIfTrue="1">
      <formula>OR(WEEKDAY($B8,2)&gt;5,COUNTIF(祝日,$B8)&gt;0)</formula>
    </cfRule>
    <cfRule type="expression" dxfId="1209" priority="525" stopIfTrue="1">
      <formula>AND(WEEKDAY($B8)=7,(AND(WEEKDAY($B8,2)=6,COUNTIF(祝日,$B8)=0)))</formula>
    </cfRule>
  </conditionalFormatting>
  <conditionalFormatting sqref="F9 B9:D9">
    <cfRule type="expression" dxfId="1208" priority="514" stopIfTrue="1">
      <formula>$A9=""</formula>
    </cfRule>
    <cfRule type="expression" dxfId="1207" priority="515" stopIfTrue="1">
      <formula>OR(WEEKDAY($B9,2)&gt;5,COUNTIF(祝日,$B9)&gt;0)</formula>
    </cfRule>
    <cfRule type="expression" dxfId="1206" priority="516" stopIfTrue="1">
      <formula>AND(WEEKDAY($B9)=7,(AND(WEEKDAY($B9,2)=6,COUNTIF(祝日,$B9)=0)))</formula>
    </cfRule>
  </conditionalFormatting>
  <conditionalFormatting sqref="F11 B11:D11">
    <cfRule type="expression" dxfId="1205" priority="505" stopIfTrue="1">
      <formula>$A11=""</formula>
    </cfRule>
    <cfRule type="expression" dxfId="1204" priority="506" stopIfTrue="1">
      <formula>OR(WEEKDAY($B11,2)&gt;5,COUNTIF(祝日,$B11)&gt;0)</formula>
    </cfRule>
    <cfRule type="expression" dxfId="1203" priority="507" stopIfTrue="1">
      <formula>AND(WEEKDAY($B11)=7,(AND(WEEKDAY($B11,2)=6,COUNTIF(祝日,$B11)=0)))</formula>
    </cfRule>
  </conditionalFormatting>
  <conditionalFormatting sqref="B12">
    <cfRule type="expression" dxfId="1202" priority="496" stopIfTrue="1">
      <formula>$A12=""</formula>
    </cfRule>
    <cfRule type="expression" dxfId="1201" priority="497" stopIfTrue="1">
      <formula>OR(WEEKDAY($B12,2)&gt;5,COUNTIF(祝日,$B12)&gt;0)</formula>
    </cfRule>
    <cfRule type="expression" dxfId="1200" priority="498" stopIfTrue="1">
      <formula>AND(WEEKDAY($B12)=7,(AND(WEEKDAY($B12,2)=6,COUNTIF(祝日,$B12)=0)))</formula>
    </cfRule>
  </conditionalFormatting>
  <conditionalFormatting sqref="B13">
    <cfRule type="expression" dxfId="1199" priority="487" stopIfTrue="1">
      <formula>$A13=""</formula>
    </cfRule>
    <cfRule type="expression" dxfId="1198" priority="488" stopIfTrue="1">
      <formula>OR(WEEKDAY($B13,2)&gt;5,COUNTIF(祝日,$B13)&gt;0)</formula>
    </cfRule>
    <cfRule type="expression" dxfId="1197" priority="489" stopIfTrue="1">
      <formula>AND(WEEKDAY($B13)=7,(AND(WEEKDAY($B13,2)=6,COUNTIF(祝日,$B13)=0)))</formula>
    </cfRule>
  </conditionalFormatting>
  <conditionalFormatting sqref="F14 B14:D14">
    <cfRule type="expression" dxfId="1196" priority="478" stopIfTrue="1">
      <formula>$A14=""</formula>
    </cfRule>
    <cfRule type="expression" dxfId="1195" priority="479" stopIfTrue="1">
      <formula>OR(WEEKDAY($B14,2)&gt;5,COUNTIF(祝日,$B14)&gt;0)</formula>
    </cfRule>
    <cfRule type="expression" dxfId="1194" priority="480" stopIfTrue="1">
      <formula>AND(WEEKDAY($B14)=7,(AND(WEEKDAY($B14,2)=6,COUNTIF(祝日,$B14)=0)))</formula>
    </cfRule>
  </conditionalFormatting>
  <conditionalFormatting sqref="B15">
    <cfRule type="expression" dxfId="1193" priority="469" stopIfTrue="1">
      <formula>$A15=""</formula>
    </cfRule>
    <cfRule type="expression" dxfId="1192" priority="470" stopIfTrue="1">
      <formula>OR(WEEKDAY($B15,2)&gt;5,COUNTIF(祝日,$B15)&gt;0)</formula>
    </cfRule>
    <cfRule type="expression" dxfId="1191" priority="471" stopIfTrue="1">
      <formula>AND(WEEKDAY($B15)=7,(AND(WEEKDAY($B15,2)=6,COUNTIF(祝日,$B15)=0)))</formula>
    </cfRule>
  </conditionalFormatting>
  <conditionalFormatting sqref="F16 B16:D16">
    <cfRule type="expression" dxfId="1190" priority="460" stopIfTrue="1">
      <formula>$A16=""</formula>
    </cfRule>
    <cfRule type="expression" dxfId="1189" priority="461" stopIfTrue="1">
      <formula>OR(WEEKDAY($B16,2)&gt;5,COUNTIF(祝日,$B16)&gt;0)</formula>
    </cfRule>
    <cfRule type="expression" dxfId="1188" priority="462" stopIfTrue="1">
      <formula>AND(WEEKDAY($B16)=7,(AND(WEEKDAY($B16,2)=6,COUNTIF(祝日,$B16)=0)))</formula>
    </cfRule>
  </conditionalFormatting>
  <conditionalFormatting sqref="B21">
    <cfRule type="expression" dxfId="1187" priority="415" stopIfTrue="1">
      <formula>$A21=""</formula>
    </cfRule>
    <cfRule type="expression" dxfId="1186" priority="416" stopIfTrue="1">
      <formula>OR(WEEKDAY($B21,2)&gt;5,COUNTIF(祝日,$B21)&gt;0)</formula>
    </cfRule>
    <cfRule type="expression" dxfId="1185" priority="417" stopIfTrue="1">
      <formula>AND(WEEKDAY($B21)=7,(AND(WEEKDAY($B21,2)=6,COUNTIF(祝日,$B21)=0)))</formula>
    </cfRule>
  </conditionalFormatting>
  <conditionalFormatting sqref="F18 B18:D18">
    <cfRule type="expression" dxfId="1184" priority="442" stopIfTrue="1">
      <formula>$A18=""</formula>
    </cfRule>
    <cfRule type="expression" dxfId="1183" priority="443" stopIfTrue="1">
      <formula>OR(WEEKDAY($B18,2)&gt;5,COUNTIF(祝日,$B18)&gt;0)</formula>
    </cfRule>
    <cfRule type="expression" dxfId="1182" priority="444" stopIfTrue="1">
      <formula>AND(WEEKDAY($B18)=7,(AND(WEEKDAY($B18,2)=6,COUNTIF(祝日,$B18)=0)))</formula>
    </cfRule>
  </conditionalFormatting>
  <conditionalFormatting sqref="B19">
    <cfRule type="expression" dxfId="1181" priority="433" stopIfTrue="1">
      <formula>$A19=""</formula>
    </cfRule>
    <cfRule type="expression" dxfId="1180" priority="434" stopIfTrue="1">
      <formula>OR(WEEKDAY($B19,2)&gt;5,COUNTIF(祝日,$B19)&gt;0)</formula>
    </cfRule>
    <cfRule type="expression" dxfId="1179" priority="435" stopIfTrue="1">
      <formula>AND(WEEKDAY($B19)=7,(AND(WEEKDAY($B19,2)=6,COUNTIF(祝日,$B19)=0)))</formula>
    </cfRule>
  </conditionalFormatting>
  <conditionalFormatting sqref="F20 B20:D20">
    <cfRule type="expression" dxfId="1178" priority="424" stopIfTrue="1">
      <formula>$A20=""</formula>
    </cfRule>
    <cfRule type="expression" dxfId="1177" priority="425" stopIfTrue="1">
      <formula>OR(WEEKDAY($B20,2)&gt;5,COUNTIF(祝日,$B20)&gt;0)</formula>
    </cfRule>
    <cfRule type="expression" dxfId="1176" priority="426" stopIfTrue="1">
      <formula>AND(WEEKDAY($B20)=7,(AND(WEEKDAY($B20,2)=6,COUNTIF(祝日,$B20)=0)))</formula>
    </cfRule>
  </conditionalFormatting>
  <conditionalFormatting sqref="B29">
    <cfRule type="expression" dxfId="1175" priority="343" stopIfTrue="1">
      <formula>$A29=""</formula>
    </cfRule>
    <cfRule type="expression" dxfId="1174" priority="344" stopIfTrue="1">
      <formula>OR(WEEKDAY($B29,2)&gt;5,COUNTIF(祝日,$B29)&gt;0)</formula>
    </cfRule>
    <cfRule type="expression" dxfId="1173" priority="345" stopIfTrue="1">
      <formula>AND(WEEKDAY($B29)=7,(AND(WEEKDAY($B29,2)=6,COUNTIF(祝日,$B29)=0)))</formula>
    </cfRule>
  </conditionalFormatting>
  <conditionalFormatting sqref="B22">
    <cfRule type="expression" dxfId="1172" priority="406" stopIfTrue="1">
      <formula>$A22=""</formula>
    </cfRule>
    <cfRule type="expression" dxfId="1171" priority="407" stopIfTrue="1">
      <formula>OR(WEEKDAY($B22,2)&gt;5,COUNTIF(祝日,$B22)&gt;0)</formula>
    </cfRule>
    <cfRule type="expression" dxfId="1170" priority="408" stopIfTrue="1">
      <formula>AND(WEEKDAY($B22)=7,(AND(WEEKDAY($B22,2)=6,COUNTIF(祝日,$B22)=0)))</formula>
    </cfRule>
  </conditionalFormatting>
  <conditionalFormatting sqref="F23 B23:D23">
    <cfRule type="expression" dxfId="1169" priority="397" stopIfTrue="1">
      <formula>$A23=""</formula>
    </cfRule>
    <cfRule type="expression" dxfId="1168" priority="398" stopIfTrue="1">
      <formula>OR(WEEKDAY($B23,2)&gt;5,COUNTIF(祝日,$B23)&gt;0)</formula>
    </cfRule>
    <cfRule type="expression" dxfId="1167" priority="399" stopIfTrue="1">
      <formula>AND(WEEKDAY($B23)=7,(AND(WEEKDAY($B23,2)=6,COUNTIF(祝日,$B23)=0)))</formula>
    </cfRule>
  </conditionalFormatting>
  <conditionalFormatting sqref="F27 B27:D27">
    <cfRule type="expression" dxfId="1166" priority="361" stopIfTrue="1">
      <formula>$A27=""</formula>
    </cfRule>
    <cfRule type="expression" dxfId="1165" priority="362" stopIfTrue="1">
      <formula>OR(WEEKDAY($B27,2)&gt;5,COUNTIF(祝日,$B27)&gt;0)</formula>
    </cfRule>
    <cfRule type="expression" dxfId="1164" priority="363" stopIfTrue="1">
      <formula>AND(WEEKDAY($B27)=7,(AND(WEEKDAY($B27,2)=6,COUNTIF(祝日,$B27)=0)))</formula>
    </cfRule>
  </conditionalFormatting>
  <conditionalFormatting sqref="F25 B25:D25">
    <cfRule type="expression" dxfId="1163" priority="379" stopIfTrue="1">
      <formula>$A25=""</formula>
    </cfRule>
    <cfRule type="expression" dxfId="1162" priority="380" stopIfTrue="1">
      <formula>OR(WEEKDAY($B25,2)&gt;5,COUNTIF(祝日,$B25)&gt;0)</formula>
    </cfRule>
    <cfRule type="expression" dxfId="1161" priority="381" stopIfTrue="1">
      <formula>AND(WEEKDAY($B25)=7,(AND(WEEKDAY($B25,2)=6,COUNTIF(祝日,$B25)=0)))</formula>
    </cfRule>
  </conditionalFormatting>
  <conditionalFormatting sqref="B26">
    <cfRule type="expression" dxfId="1160" priority="370" stopIfTrue="1">
      <formula>$A26=""</formula>
    </cfRule>
    <cfRule type="expression" dxfId="1159" priority="371" stopIfTrue="1">
      <formula>OR(WEEKDAY($B26,2)&gt;5,COUNTIF(祝日,$B26)&gt;0)</formula>
    </cfRule>
    <cfRule type="expression" dxfId="1158" priority="372" stopIfTrue="1">
      <formula>AND(WEEKDAY($B26)=7,(AND(WEEKDAY($B26,2)=6,COUNTIF(祝日,$B26)=0)))</formula>
    </cfRule>
  </conditionalFormatting>
  <conditionalFormatting sqref="B28">
    <cfRule type="expression" dxfId="1157" priority="352" stopIfTrue="1">
      <formula>$A28=""</formula>
    </cfRule>
    <cfRule type="expression" dxfId="1156" priority="353" stopIfTrue="1">
      <formula>OR(WEEKDAY($B28,2)&gt;5,COUNTIF(祝日,$B28)&gt;0)</formula>
    </cfRule>
    <cfRule type="expression" dxfId="1155" priority="354" stopIfTrue="1">
      <formula>AND(WEEKDAY($B28)=7,(AND(WEEKDAY($B28,2)=6,COUNTIF(祝日,$B28)=0)))</formula>
    </cfRule>
  </conditionalFormatting>
  <conditionalFormatting sqref="F30 B30:D30">
    <cfRule type="expression" dxfId="1154" priority="334" stopIfTrue="1">
      <formula>$A30=""</formula>
    </cfRule>
    <cfRule type="expression" dxfId="1153" priority="335" stopIfTrue="1">
      <formula>OR(WEEKDAY($B30,2)&gt;5,COUNTIF(祝日,$B30)&gt;0)</formula>
    </cfRule>
    <cfRule type="expression" dxfId="1152" priority="336" stopIfTrue="1">
      <formula>AND(WEEKDAY($B30)=7,(AND(WEEKDAY($B30,2)=6,COUNTIF(祝日,$B30)=0)))</formula>
    </cfRule>
  </conditionalFormatting>
  <conditionalFormatting sqref="F32 B32:D32">
    <cfRule type="expression" dxfId="1151" priority="316" stopIfTrue="1">
      <formula>$A32=""</formula>
    </cfRule>
    <cfRule type="expression" dxfId="1150" priority="317" stopIfTrue="1">
      <formula>OR(WEEKDAY($B32,2)&gt;5,COUNTIF(祝日,$B32)&gt;0)</formula>
    </cfRule>
    <cfRule type="expression" dxfId="1149" priority="318" stopIfTrue="1">
      <formula>AND(WEEKDAY($B32)=7,(AND(WEEKDAY($B32,2)=6,COUNTIF(祝日,$B32)=0)))</formula>
    </cfRule>
  </conditionalFormatting>
  <conditionalFormatting sqref="A34:B34">
    <cfRule type="expression" dxfId="1148" priority="307" stopIfTrue="1">
      <formula>$A34=""</formula>
    </cfRule>
    <cfRule type="expression" dxfId="1147" priority="308" stopIfTrue="1">
      <formula>OR(WEEKDAY($B34,2)&gt;5,COUNTIF(祝日,$B34)&gt;0)</formula>
    </cfRule>
    <cfRule type="expression" dxfId="1146" priority="309" stopIfTrue="1">
      <formula>AND(WEEKDAY($B34)=7,(AND(WEEKDAY($B34,2)=6,COUNTIF(祝日,$B34)=0)))</formula>
    </cfRule>
  </conditionalFormatting>
  <conditionalFormatting sqref="F12 C12:D12">
    <cfRule type="expression" dxfId="1145" priority="211" stopIfTrue="1">
      <formula>$A12=""</formula>
    </cfRule>
    <cfRule type="expression" dxfId="1144" priority="212" stopIfTrue="1">
      <formula>OR(WEEKDAY($B12,2)&gt;5,COUNTIF(祝日,$B12)&gt;0)</formula>
    </cfRule>
    <cfRule type="expression" dxfId="1143" priority="213" stopIfTrue="1">
      <formula>AND(WEEKDAY($B12)=7,(AND(WEEKDAY($B12,2)=6,COUNTIF(祝日,$B12)=0)))</formula>
    </cfRule>
  </conditionalFormatting>
  <conditionalFormatting sqref="F19 C19:D19">
    <cfRule type="expression" dxfId="1142" priority="205" stopIfTrue="1">
      <formula>$A19=""</formula>
    </cfRule>
    <cfRule type="expression" dxfId="1141" priority="206" stopIfTrue="1">
      <formula>OR(WEEKDAY($B19,2)&gt;5,COUNTIF(祝日,$B19)&gt;0)</formula>
    </cfRule>
    <cfRule type="expression" dxfId="1140" priority="207" stopIfTrue="1">
      <formula>AND(WEEKDAY($B19)=7,(AND(WEEKDAY($B19,2)=6,COUNTIF(祝日,$B19)=0)))</formula>
    </cfRule>
  </conditionalFormatting>
  <conditionalFormatting sqref="F26 C26:D26">
    <cfRule type="expression" dxfId="1139" priority="199" stopIfTrue="1">
      <formula>$A26=""</formula>
    </cfRule>
    <cfRule type="expression" dxfId="1138" priority="200" stopIfTrue="1">
      <formula>OR(WEEKDAY($B26,2)&gt;5,COUNTIF(祝日,$B26)&gt;0)</formula>
    </cfRule>
    <cfRule type="expression" dxfId="1137" priority="201" stopIfTrue="1">
      <formula>AND(WEEKDAY($B26)=7,(AND(WEEKDAY($B26,2)=6,COUNTIF(祝日,$B26)=0)))</formula>
    </cfRule>
  </conditionalFormatting>
  <conditionalFormatting sqref="F34 C34:D34">
    <cfRule type="expression" dxfId="1136" priority="193" stopIfTrue="1">
      <formula>$A34=""</formula>
    </cfRule>
    <cfRule type="expression" dxfId="1135" priority="194" stopIfTrue="1">
      <formula>OR(WEEKDAY($B34,2)&gt;5,COUNTIF(祝日,$B34)&gt;0)</formula>
    </cfRule>
    <cfRule type="expression" dxfId="1134" priority="195" stopIfTrue="1">
      <formula>AND(WEEKDAY($B34)=7,(AND(WEEKDAY($B34,2)=6,COUNTIF(祝日,$B34)=0)))</formula>
    </cfRule>
  </conditionalFormatting>
  <conditionalFormatting sqref="B24">
    <cfRule type="expression" dxfId="1133" priority="115" stopIfTrue="1">
      <formula>$A24=""</formula>
    </cfRule>
    <cfRule type="expression" dxfId="1132" priority="116" stopIfTrue="1">
      <formula>OR(WEEKDAY($B24,2)&gt;5,COUNTIF(祝日,$B24)&gt;0)</formula>
    </cfRule>
    <cfRule type="expression" dxfId="1131" priority="117" stopIfTrue="1">
      <formula>AND(WEEKDAY($B24)=7,(AND(WEEKDAY($B24,2)=6,COUNTIF(祝日,$B24)=0)))</formula>
    </cfRule>
  </conditionalFormatting>
  <conditionalFormatting sqref="B17">
    <cfRule type="expression" dxfId="1130" priority="127" stopIfTrue="1">
      <formula>$A17=""</formula>
    </cfRule>
    <cfRule type="expression" dxfId="1129" priority="128" stopIfTrue="1">
      <formula>OR(WEEKDAY($B17,2)&gt;5,COUNTIF(祝日,$B17)&gt;0)</formula>
    </cfRule>
    <cfRule type="expression" dxfId="1128" priority="129" stopIfTrue="1">
      <formula>AND(WEEKDAY($B17)=7,(AND(WEEKDAY($B17,2)=6,COUNTIF(祝日,$B17)=0)))</formula>
    </cfRule>
  </conditionalFormatting>
  <conditionalFormatting sqref="B31">
    <cfRule type="expression" dxfId="1127" priority="103" stopIfTrue="1">
      <formula>$A31=""</formula>
    </cfRule>
    <cfRule type="expression" dxfId="1126" priority="104" stopIfTrue="1">
      <formula>OR(WEEKDAY($B31,2)&gt;5,COUNTIF(祝日,$B31)&gt;0)</formula>
    </cfRule>
    <cfRule type="expression" dxfId="1125" priority="105" stopIfTrue="1">
      <formula>AND(WEEKDAY($B31)=7,(AND(WEEKDAY($B31,2)=6,COUNTIF(祝日,$B31)=0)))</formula>
    </cfRule>
  </conditionalFormatting>
  <conditionalFormatting sqref="B10">
    <cfRule type="expression" dxfId="1124" priority="79" stopIfTrue="1">
      <formula>$A10=""</formula>
    </cfRule>
    <cfRule type="expression" dxfId="1123" priority="80" stopIfTrue="1">
      <formula>OR(WEEKDAY($B10,2)&gt;5,COUNTIF(祝日,$B10)&gt;0)</formula>
    </cfRule>
    <cfRule type="expression" dxfId="1122" priority="81" stopIfTrue="1">
      <formula>AND(WEEKDAY($B10)=7,(AND(WEEKDAY($B10,2)=6,COUNTIF(祝日,$B10)=0)))</formula>
    </cfRule>
  </conditionalFormatting>
  <conditionalFormatting sqref="F13 C13:D13">
    <cfRule type="expression" dxfId="1121" priority="70" stopIfTrue="1">
      <formula>$A13=""</formula>
    </cfRule>
    <cfRule type="expression" dxfId="1120" priority="71" stopIfTrue="1">
      <formula>OR(WEEKDAY($B13,2)&gt;5,COUNTIF(祝日,$B13)&gt;0)</formula>
    </cfRule>
    <cfRule type="expression" dxfId="1119" priority="72" stopIfTrue="1">
      <formula>AND(WEEKDAY($B13)=7,(AND(WEEKDAY($B13,2)=6,COUNTIF(祝日,$B13)=0)))</formula>
    </cfRule>
  </conditionalFormatting>
  <conditionalFormatting sqref="F21 C21:D21">
    <cfRule type="expression" dxfId="1118" priority="67" stopIfTrue="1">
      <formula>$A21=""</formula>
    </cfRule>
    <cfRule type="expression" dxfId="1117" priority="68" stopIfTrue="1">
      <formula>OR(WEEKDAY($B21,2)&gt;5,COUNTIF(祝日,$B21)&gt;0)</formula>
    </cfRule>
    <cfRule type="expression" dxfId="1116" priority="69" stopIfTrue="1">
      <formula>AND(WEEKDAY($B21)=7,(AND(WEEKDAY($B21,2)=6,COUNTIF(祝日,$B21)=0)))</formula>
    </cfRule>
  </conditionalFormatting>
  <conditionalFormatting sqref="F28 C28:D28">
    <cfRule type="expression" dxfId="1115" priority="64" stopIfTrue="1">
      <formula>$A28=""</formula>
    </cfRule>
    <cfRule type="expression" dxfId="1114" priority="65" stopIfTrue="1">
      <formula>OR(WEEKDAY($B28,2)&gt;5,COUNTIF(祝日,$B28)&gt;0)</formula>
    </cfRule>
    <cfRule type="expression" dxfId="1113" priority="66" stopIfTrue="1">
      <formula>AND(WEEKDAY($B28)=7,(AND(WEEKDAY($B28,2)=6,COUNTIF(祝日,$B28)=0)))</formula>
    </cfRule>
  </conditionalFormatting>
  <conditionalFormatting sqref="A33:B33">
    <cfRule type="expression" dxfId="1112" priority="58" stopIfTrue="1">
      <formula>$A33=""</formula>
    </cfRule>
    <cfRule type="expression" dxfId="1111" priority="59" stopIfTrue="1">
      <formula>OR(WEEKDAY($B33,2)&gt;5,COUNTIF(祝日,$B33)&gt;0)</formula>
    </cfRule>
    <cfRule type="expression" dxfId="1110" priority="60" stopIfTrue="1">
      <formula>AND(WEEKDAY($B33)=7,(AND(WEEKDAY($B33,2)=6,COUNTIF(祝日,$B33)=0)))</formula>
    </cfRule>
  </conditionalFormatting>
  <conditionalFormatting sqref="F5 C5:D5">
    <cfRule type="expression" dxfId="1109" priority="49" stopIfTrue="1">
      <formula>$A5=""</formula>
    </cfRule>
    <cfRule type="expression" dxfId="1108" priority="50" stopIfTrue="1">
      <formula>OR(WEEKDAY($B5,2)&gt;5,COUNTIF(祝日,$B5)&gt;0)</formula>
    </cfRule>
    <cfRule type="expression" dxfId="1107" priority="51" stopIfTrue="1">
      <formula>AND(WEEKDAY($B5)=7,(AND(WEEKDAY($B5,2)=6,COUNTIF(祝日,$B5)=0)))</formula>
    </cfRule>
  </conditionalFormatting>
  <conditionalFormatting sqref="F11 C11:D11">
    <cfRule type="expression" dxfId="1106" priority="43" stopIfTrue="1">
      <formula>$A11=""</formula>
    </cfRule>
    <cfRule type="expression" dxfId="1105" priority="44" stopIfTrue="1">
      <formula>OR(WEEKDAY($B11,2)&gt;5,COUNTIF(祝日,$B11)&gt;0)</formula>
    </cfRule>
    <cfRule type="expression" dxfId="1104" priority="45" stopIfTrue="1">
      <formula>AND(WEEKDAY($B11)=7,(AND(WEEKDAY($B11,2)=6,COUNTIF(祝日,$B11)=0)))</formula>
    </cfRule>
  </conditionalFormatting>
  <conditionalFormatting sqref="F12 C12:D12">
    <cfRule type="expression" dxfId="1103" priority="40" stopIfTrue="1">
      <formula>$A12=""</formula>
    </cfRule>
    <cfRule type="expression" dxfId="1102" priority="41" stopIfTrue="1">
      <formula>OR(WEEKDAY($B12,2)&gt;5,COUNTIF(祝日,$B12)&gt;0)</formula>
    </cfRule>
    <cfRule type="expression" dxfId="1101" priority="42" stopIfTrue="1">
      <formula>AND(WEEKDAY($B12)=7,(AND(WEEKDAY($B12,2)=6,COUNTIF(祝日,$B12)=0)))</formula>
    </cfRule>
  </conditionalFormatting>
  <conditionalFormatting sqref="F31 C31:D31">
    <cfRule type="expression" dxfId="1100" priority="22" stopIfTrue="1">
      <formula>$A31=""</formula>
    </cfRule>
    <cfRule type="expression" dxfId="1099" priority="23" stopIfTrue="1">
      <formula>OR(WEEKDAY($B31,2)&gt;5,COUNTIF(祝日,$B31)&gt;0)</formula>
    </cfRule>
    <cfRule type="expression" dxfId="1098" priority="24" stopIfTrue="1">
      <formula>AND(WEEKDAY($B31)=7,(AND(WEEKDAY($B31,2)=6,COUNTIF(祝日,$B31)=0)))</formula>
    </cfRule>
  </conditionalFormatting>
  <conditionalFormatting sqref="F17 C17:D17">
    <cfRule type="expression" dxfId="1097" priority="10" stopIfTrue="1">
      <formula>$A17=""</formula>
    </cfRule>
    <cfRule type="expression" dxfId="1096" priority="11" stopIfTrue="1">
      <formula>OR(WEEKDAY($B17,2)&gt;5,COUNTIF(祝日,$B17)&gt;0)</formula>
    </cfRule>
    <cfRule type="expression" dxfId="1095" priority="12" stopIfTrue="1">
      <formula>AND(WEEKDAY($B17)=7,(AND(WEEKDAY($B17,2)=6,COUNTIF(祝日,$B17)=0)))</formula>
    </cfRule>
  </conditionalFormatting>
  <conditionalFormatting sqref="F33 C33:D33">
    <cfRule type="expression" dxfId="1094" priority="31" stopIfTrue="1">
      <formula>$A33=""</formula>
    </cfRule>
    <cfRule type="expression" dxfId="1093" priority="32" stopIfTrue="1">
      <formula>OR(WEEKDAY($B33,2)&gt;5,COUNTIF(祝日,$B33)&gt;0)</formula>
    </cfRule>
    <cfRule type="expression" dxfId="1092" priority="33" stopIfTrue="1">
      <formula>AND(WEEKDAY($B33)=7,(AND(WEEKDAY($B33,2)=6,COUNTIF(祝日,$B33)=0)))</formula>
    </cfRule>
  </conditionalFormatting>
  <conditionalFormatting sqref="F8 C8:D8">
    <cfRule type="expression" dxfId="1091" priority="28" stopIfTrue="1">
      <formula>$A8=""</formula>
    </cfRule>
    <cfRule type="expression" dxfId="1090" priority="29" stopIfTrue="1">
      <formula>OR(WEEKDAY($B8,2)&gt;5,COUNTIF(祝日,$B8)&gt;0)</formula>
    </cfRule>
    <cfRule type="expression" dxfId="1089" priority="30" stopIfTrue="1">
      <formula>AND(WEEKDAY($B8)=7,(AND(WEEKDAY($B8,2)=6,COUNTIF(祝日,$B8)=0)))</formula>
    </cfRule>
  </conditionalFormatting>
  <conditionalFormatting sqref="F29 C29:D29">
    <cfRule type="expression" dxfId="1088" priority="25" stopIfTrue="1">
      <formula>$A29=""</formula>
    </cfRule>
    <cfRule type="expression" dxfId="1087" priority="26" stopIfTrue="1">
      <formula>OR(WEEKDAY($B29,2)&gt;5,COUNTIF(祝日,$B29)&gt;0)</formula>
    </cfRule>
    <cfRule type="expression" dxfId="1086" priority="27" stopIfTrue="1">
      <formula>AND(WEEKDAY($B29)=7,(AND(WEEKDAY($B29,2)=6,COUNTIF(祝日,$B29)=0)))</formula>
    </cfRule>
  </conditionalFormatting>
  <conditionalFormatting sqref="F24 C24:D24">
    <cfRule type="expression" dxfId="1085" priority="19" stopIfTrue="1">
      <formula>$A24=""</formula>
    </cfRule>
    <cfRule type="expression" dxfId="1084" priority="20" stopIfTrue="1">
      <formula>OR(WEEKDAY($B24,2)&gt;5,COUNTIF(祝日,$B24)&gt;0)</formula>
    </cfRule>
    <cfRule type="expression" dxfId="1083" priority="21" stopIfTrue="1">
      <formula>AND(WEEKDAY($B24)=7,(AND(WEEKDAY($B24,2)=6,COUNTIF(祝日,$B24)=0)))</formula>
    </cfRule>
  </conditionalFormatting>
  <conditionalFormatting sqref="F22 C22:D22">
    <cfRule type="expression" dxfId="1082" priority="16" stopIfTrue="1">
      <formula>$A22=""</formula>
    </cfRule>
    <cfRule type="expression" dxfId="1081" priority="17" stopIfTrue="1">
      <formula>OR(WEEKDAY($B22,2)&gt;5,COUNTIF(祝日,$B22)&gt;0)</formula>
    </cfRule>
    <cfRule type="expression" dxfId="1080" priority="18" stopIfTrue="1">
      <formula>AND(WEEKDAY($B22)=7,(AND(WEEKDAY($B22,2)=6,COUNTIF(祝日,$B22)=0)))</formula>
    </cfRule>
  </conditionalFormatting>
  <conditionalFormatting sqref="F17 C17:D17">
    <cfRule type="expression" dxfId="1079" priority="13" stopIfTrue="1">
      <formula>$A17=""</formula>
    </cfRule>
    <cfRule type="expression" dxfId="1078" priority="14" stopIfTrue="1">
      <formula>OR(WEEKDAY($B17,2)&gt;5,COUNTIF(祝日,$B17)&gt;0)</formula>
    </cfRule>
    <cfRule type="expression" dxfId="1077" priority="15" stopIfTrue="1">
      <formula>AND(WEEKDAY($B17)=7,(AND(WEEKDAY($B17,2)=6,COUNTIF(祝日,$B17)=0)))</formula>
    </cfRule>
  </conditionalFormatting>
  <conditionalFormatting sqref="F15 C15:D15">
    <cfRule type="expression" dxfId="1076" priority="7" stopIfTrue="1">
      <formula>$A15=""</formula>
    </cfRule>
    <cfRule type="expression" dxfId="1075" priority="8" stopIfTrue="1">
      <formula>OR(WEEKDAY($B15,2)&gt;5,COUNTIF(祝日,$B15)&gt;0)</formula>
    </cfRule>
    <cfRule type="expression" dxfId="1074" priority="9" stopIfTrue="1">
      <formula>AND(WEEKDAY($B15)=7,(AND(WEEKDAY($B15,2)=6,COUNTIF(祝日,$B15)=0)))</formula>
    </cfRule>
  </conditionalFormatting>
  <conditionalFormatting sqref="F15 C15:D15">
    <cfRule type="expression" dxfId="1073" priority="4" stopIfTrue="1">
      <formula>$A15=""</formula>
    </cfRule>
    <cfRule type="expression" dxfId="1072" priority="5" stopIfTrue="1">
      <formula>OR(WEEKDAY($B15,2)&gt;5,COUNTIF(祝日,$B15)&gt;0)</formula>
    </cfRule>
    <cfRule type="expression" dxfId="1071" priority="6" stopIfTrue="1">
      <formula>AND(WEEKDAY($B15)=7,(AND(WEEKDAY($B15,2)=6,COUNTIF(祝日,$B15)=0)))</formula>
    </cfRule>
  </conditionalFormatting>
  <conditionalFormatting sqref="F10 C10:D10">
    <cfRule type="expression" dxfId="1070" priority="1" stopIfTrue="1">
      <formula>$A10=""</formula>
    </cfRule>
    <cfRule type="expression" dxfId="1069" priority="2" stopIfTrue="1">
      <formula>OR(WEEKDAY($B10,2)&gt;5,COUNTIF(祝日,$B10)&gt;0)</formula>
    </cfRule>
    <cfRule type="expression" dxfId="1068" priority="3" stopIfTrue="1">
      <formula>AND(WEEKDAY($B10)=7,(AND(WEEKDAY($B10,2)=6,COUNTIF(祝日,$B10)=0)))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A1:G39"/>
  <sheetViews>
    <sheetView zoomScale="124" zoomScaleNormal="124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1" width="9" style="49"/>
    <col min="252" max="253" width="2.625" style="49" customWidth="1"/>
    <col min="254" max="254" width="14.625" style="49" customWidth="1"/>
    <col min="255" max="255" width="10.625" style="49" customWidth="1"/>
    <col min="256" max="256" width="14.125" style="49" customWidth="1"/>
    <col min="257" max="257" width="8.625" style="49" customWidth="1"/>
    <col min="258" max="258" width="15.625" style="49" customWidth="1"/>
    <col min="259" max="259" width="6.25" style="49" customWidth="1"/>
    <col min="260" max="507" width="9" style="49"/>
    <col min="508" max="509" width="2.625" style="49" customWidth="1"/>
    <col min="510" max="510" width="14.625" style="49" customWidth="1"/>
    <col min="511" max="511" width="10.625" style="49" customWidth="1"/>
    <col min="512" max="512" width="14.125" style="49" customWidth="1"/>
    <col min="513" max="513" width="8.625" style="49" customWidth="1"/>
    <col min="514" max="514" width="15.625" style="49" customWidth="1"/>
    <col min="515" max="515" width="6.25" style="49" customWidth="1"/>
    <col min="516" max="763" width="9" style="49"/>
    <col min="764" max="765" width="2.625" style="49" customWidth="1"/>
    <col min="766" max="766" width="14.625" style="49" customWidth="1"/>
    <col min="767" max="767" width="10.625" style="49" customWidth="1"/>
    <col min="768" max="768" width="14.125" style="49" customWidth="1"/>
    <col min="769" max="769" width="8.625" style="49" customWidth="1"/>
    <col min="770" max="770" width="15.625" style="49" customWidth="1"/>
    <col min="771" max="771" width="6.25" style="49" customWidth="1"/>
    <col min="772" max="1019" width="9" style="49"/>
    <col min="1020" max="1021" width="2.625" style="49" customWidth="1"/>
    <col min="1022" max="1022" width="14.625" style="49" customWidth="1"/>
    <col min="1023" max="1023" width="10.625" style="49" customWidth="1"/>
    <col min="1024" max="1024" width="14.125" style="49" customWidth="1"/>
    <col min="1025" max="1025" width="8.625" style="49" customWidth="1"/>
    <col min="1026" max="1026" width="15.625" style="49" customWidth="1"/>
    <col min="1027" max="1027" width="6.25" style="49" customWidth="1"/>
    <col min="1028" max="1275" width="9" style="49"/>
    <col min="1276" max="1277" width="2.625" style="49" customWidth="1"/>
    <col min="1278" max="1278" width="14.625" style="49" customWidth="1"/>
    <col min="1279" max="1279" width="10.625" style="49" customWidth="1"/>
    <col min="1280" max="1280" width="14.125" style="49" customWidth="1"/>
    <col min="1281" max="1281" width="8.625" style="49" customWidth="1"/>
    <col min="1282" max="1282" width="15.625" style="49" customWidth="1"/>
    <col min="1283" max="1283" width="6.25" style="49" customWidth="1"/>
    <col min="1284" max="1531" width="9" style="49"/>
    <col min="1532" max="1533" width="2.625" style="49" customWidth="1"/>
    <col min="1534" max="1534" width="14.625" style="49" customWidth="1"/>
    <col min="1535" max="1535" width="10.625" style="49" customWidth="1"/>
    <col min="1536" max="1536" width="14.125" style="49" customWidth="1"/>
    <col min="1537" max="1537" width="8.625" style="49" customWidth="1"/>
    <col min="1538" max="1538" width="15.625" style="49" customWidth="1"/>
    <col min="1539" max="1539" width="6.25" style="49" customWidth="1"/>
    <col min="1540" max="1787" width="9" style="49"/>
    <col min="1788" max="1789" width="2.625" style="49" customWidth="1"/>
    <col min="1790" max="1790" width="14.625" style="49" customWidth="1"/>
    <col min="1791" max="1791" width="10.625" style="49" customWidth="1"/>
    <col min="1792" max="1792" width="14.125" style="49" customWidth="1"/>
    <col min="1793" max="1793" width="8.625" style="49" customWidth="1"/>
    <col min="1794" max="1794" width="15.625" style="49" customWidth="1"/>
    <col min="1795" max="1795" width="6.25" style="49" customWidth="1"/>
    <col min="1796" max="2043" width="9" style="49"/>
    <col min="2044" max="2045" width="2.625" style="49" customWidth="1"/>
    <col min="2046" max="2046" width="14.625" style="49" customWidth="1"/>
    <col min="2047" max="2047" width="10.625" style="49" customWidth="1"/>
    <col min="2048" max="2048" width="14.125" style="49" customWidth="1"/>
    <col min="2049" max="2049" width="8.625" style="49" customWidth="1"/>
    <col min="2050" max="2050" width="15.625" style="49" customWidth="1"/>
    <col min="2051" max="2051" width="6.25" style="49" customWidth="1"/>
    <col min="2052" max="2299" width="9" style="49"/>
    <col min="2300" max="2301" width="2.625" style="49" customWidth="1"/>
    <col min="2302" max="2302" width="14.625" style="49" customWidth="1"/>
    <col min="2303" max="2303" width="10.625" style="49" customWidth="1"/>
    <col min="2304" max="2304" width="14.125" style="49" customWidth="1"/>
    <col min="2305" max="2305" width="8.625" style="49" customWidth="1"/>
    <col min="2306" max="2306" width="15.625" style="49" customWidth="1"/>
    <col min="2307" max="2307" width="6.25" style="49" customWidth="1"/>
    <col min="2308" max="2555" width="9" style="49"/>
    <col min="2556" max="2557" width="2.625" style="49" customWidth="1"/>
    <col min="2558" max="2558" width="14.625" style="49" customWidth="1"/>
    <col min="2559" max="2559" width="10.625" style="49" customWidth="1"/>
    <col min="2560" max="2560" width="14.125" style="49" customWidth="1"/>
    <col min="2561" max="2561" width="8.625" style="49" customWidth="1"/>
    <col min="2562" max="2562" width="15.625" style="49" customWidth="1"/>
    <col min="2563" max="2563" width="6.25" style="49" customWidth="1"/>
    <col min="2564" max="2811" width="9" style="49"/>
    <col min="2812" max="2813" width="2.625" style="49" customWidth="1"/>
    <col min="2814" max="2814" width="14.625" style="49" customWidth="1"/>
    <col min="2815" max="2815" width="10.625" style="49" customWidth="1"/>
    <col min="2816" max="2816" width="14.125" style="49" customWidth="1"/>
    <col min="2817" max="2817" width="8.625" style="49" customWidth="1"/>
    <col min="2818" max="2818" width="15.625" style="49" customWidth="1"/>
    <col min="2819" max="2819" width="6.25" style="49" customWidth="1"/>
    <col min="2820" max="3067" width="9" style="49"/>
    <col min="3068" max="3069" width="2.625" style="49" customWidth="1"/>
    <col min="3070" max="3070" width="14.625" style="49" customWidth="1"/>
    <col min="3071" max="3071" width="10.625" style="49" customWidth="1"/>
    <col min="3072" max="3072" width="14.125" style="49" customWidth="1"/>
    <col min="3073" max="3073" width="8.625" style="49" customWidth="1"/>
    <col min="3074" max="3074" width="15.625" style="49" customWidth="1"/>
    <col min="3075" max="3075" width="6.25" style="49" customWidth="1"/>
    <col min="3076" max="3323" width="9" style="49"/>
    <col min="3324" max="3325" width="2.625" style="49" customWidth="1"/>
    <col min="3326" max="3326" width="14.625" style="49" customWidth="1"/>
    <col min="3327" max="3327" width="10.625" style="49" customWidth="1"/>
    <col min="3328" max="3328" width="14.125" style="49" customWidth="1"/>
    <col min="3329" max="3329" width="8.625" style="49" customWidth="1"/>
    <col min="3330" max="3330" width="15.625" style="49" customWidth="1"/>
    <col min="3331" max="3331" width="6.25" style="49" customWidth="1"/>
    <col min="3332" max="3579" width="9" style="49"/>
    <col min="3580" max="3581" width="2.625" style="49" customWidth="1"/>
    <col min="3582" max="3582" width="14.625" style="49" customWidth="1"/>
    <col min="3583" max="3583" width="10.625" style="49" customWidth="1"/>
    <col min="3584" max="3584" width="14.125" style="49" customWidth="1"/>
    <col min="3585" max="3585" width="8.625" style="49" customWidth="1"/>
    <col min="3586" max="3586" width="15.625" style="49" customWidth="1"/>
    <col min="3587" max="3587" width="6.25" style="49" customWidth="1"/>
    <col min="3588" max="3835" width="9" style="49"/>
    <col min="3836" max="3837" width="2.625" style="49" customWidth="1"/>
    <col min="3838" max="3838" width="14.625" style="49" customWidth="1"/>
    <col min="3839" max="3839" width="10.625" style="49" customWidth="1"/>
    <col min="3840" max="3840" width="14.125" style="49" customWidth="1"/>
    <col min="3841" max="3841" width="8.625" style="49" customWidth="1"/>
    <col min="3842" max="3842" width="15.625" style="49" customWidth="1"/>
    <col min="3843" max="3843" width="6.25" style="49" customWidth="1"/>
    <col min="3844" max="4091" width="9" style="49"/>
    <col min="4092" max="4093" width="2.625" style="49" customWidth="1"/>
    <col min="4094" max="4094" width="14.625" style="49" customWidth="1"/>
    <col min="4095" max="4095" width="10.625" style="49" customWidth="1"/>
    <col min="4096" max="4096" width="14.125" style="49" customWidth="1"/>
    <col min="4097" max="4097" width="8.625" style="49" customWidth="1"/>
    <col min="4098" max="4098" width="15.625" style="49" customWidth="1"/>
    <col min="4099" max="4099" width="6.25" style="49" customWidth="1"/>
    <col min="4100" max="4347" width="9" style="49"/>
    <col min="4348" max="4349" width="2.625" style="49" customWidth="1"/>
    <col min="4350" max="4350" width="14.625" style="49" customWidth="1"/>
    <col min="4351" max="4351" width="10.625" style="49" customWidth="1"/>
    <col min="4352" max="4352" width="14.125" style="49" customWidth="1"/>
    <col min="4353" max="4353" width="8.625" style="49" customWidth="1"/>
    <col min="4354" max="4354" width="15.625" style="49" customWidth="1"/>
    <col min="4355" max="4355" width="6.25" style="49" customWidth="1"/>
    <col min="4356" max="4603" width="9" style="49"/>
    <col min="4604" max="4605" width="2.625" style="49" customWidth="1"/>
    <col min="4606" max="4606" width="14.625" style="49" customWidth="1"/>
    <col min="4607" max="4607" width="10.625" style="49" customWidth="1"/>
    <col min="4608" max="4608" width="14.125" style="49" customWidth="1"/>
    <col min="4609" max="4609" width="8.625" style="49" customWidth="1"/>
    <col min="4610" max="4610" width="15.625" style="49" customWidth="1"/>
    <col min="4611" max="4611" width="6.25" style="49" customWidth="1"/>
    <col min="4612" max="4859" width="9" style="49"/>
    <col min="4860" max="4861" width="2.625" style="49" customWidth="1"/>
    <col min="4862" max="4862" width="14.625" style="49" customWidth="1"/>
    <col min="4863" max="4863" width="10.625" style="49" customWidth="1"/>
    <col min="4864" max="4864" width="14.125" style="49" customWidth="1"/>
    <col min="4865" max="4865" width="8.625" style="49" customWidth="1"/>
    <col min="4866" max="4866" width="15.625" style="49" customWidth="1"/>
    <col min="4867" max="4867" width="6.25" style="49" customWidth="1"/>
    <col min="4868" max="5115" width="9" style="49"/>
    <col min="5116" max="5117" width="2.625" style="49" customWidth="1"/>
    <col min="5118" max="5118" width="14.625" style="49" customWidth="1"/>
    <col min="5119" max="5119" width="10.625" style="49" customWidth="1"/>
    <col min="5120" max="5120" width="14.125" style="49" customWidth="1"/>
    <col min="5121" max="5121" width="8.625" style="49" customWidth="1"/>
    <col min="5122" max="5122" width="15.625" style="49" customWidth="1"/>
    <col min="5123" max="5123" width="6.25" style="49" customWidth="1"/>
    <col min="5124" max="5371" width="9" style="49"/>
    <col min="5372" max="5373" width="2.625" style="49" customWidth="1"/>
    <col min="5374" max="5374" width="14.625" style="49" customWidth="1"/>
    <col min="5375" max="5375" width="10.625" style="49" customWidth="1"/>
    <col min="5376" max="5376" width="14.125" style="49" customWidth="1"/>
    <col min="5377" max="5377" width="8.625" style="49" customWidth="1"/>
    <col min="5378" max="5378" width="15.625" style="49" customWidth="1"/>
    <col min="5379" max="5379" width="6.25" style="49" customWidth="1"/>
    <col min="5380" max="5627" width="9" style="49"/>
    <col min="5628" max="5629" width="2.625" style="49" customWidth="1"/>
    <col min="5630" max="5630" width="14.625" style="49" customWidth="1"/>
    <col min="5631" max="5631" width="10.625" style="49" customWidth="1"/>
    <col min="5632" max="5632" width="14.125" style="49" customWidth="1"/>
    <col min="5633" max="5633" width="8.625" style="49" customWidth="1"/>
    <col min="5634" max="5634" width="15.625" style="49" customWidth="1"/>
    <col min="5635" max="5635" width="6.25" style="49" customWidth="1"/>
    <col min="5636" max="5883" width="9" style="49"/>
    <col min="5884" max="5885" width="2.625" style="49" customWidth="1"/>
    <col min="5886" max="5886" width="14.625" style="49" customWidth="1"/>
    <col min="5887" max="5887" width="10.625" style="49" customWidth="1"/>
    <col min="5888" max="5888" width="14.125" style="49" customWidth="1"/>
    <col min="5889" max="5889" width="8.625" style="49" customWidth="1"/>
    <col min="5890" max="5890" width="15.625" style="49" customWidth="1"/>
    <col min="5891" max="5891" width="6.25" style="49" customWidth="1"/>
    <col min="5892" max="6139" width="9" style="49"/>
    <col min="6140" max="6141" width="2.625" style="49" customWidth="1"/>
    <col min="6142" max="6142" width="14.625" style="49" customWidth="1"/>
    <col min="6143" max="6143" width="10.625" style="49" customWidth="1"/>
    <col min="6144" max="6144" width="14.125" style="49" customWidth="1"/>
    <col min="6145" max="6145" width="8.625" style="49" customWidth="1"/>
    <col min="6146" max="6146" width="15.625" style="49" customWidth="1"/>
    <col min="6147" max="6147" width="6.25" style="49" customWidth="1"/>
    <col min="6148" max="6395" width="9" style="49"/>
    <col min="6396" max="6397" width="2.625" style="49" customWidth="1"/>
    <col min="6398" max="6398" width="14.625" style="49" customWidth="1"/>
    <col min="6399" max="6399" width="10.625" style="49" customWidth="1"/>
    <col min="6400" max="6400" width="14.125" style="49" customWidth="1"/>
    <col min="6401" max="6401" width="8.625" style="49" customWidth="1"/>
    <col min="6402" max="6402" width="15.625" style="49" customWidth="1"/>
    <col min="6403" max="6403" width="6.25" style="49" customWidth="1"/>
    <col min="6404" max="6651" width="9" style="49"/>
    <col min="6652" max="6653" width="2.625" style="49" customWidth="1"/>
    <col min="6654" max="6654" width="14.625" style="49" customWidth="1"/>
    <col min="6655" max="6655" width="10.625" style="49" customWidth="1"/>
    <col min="6656" max="6656" width="14.125" style="49" customWidth="1"/>
    <col min="6657" max="6657" width="8.625" style="49" customWidth="1"/>
    <col min="6658" max="6658" width="15.625" style="49" customWidth="1"/>
    <col min="6659" max="6659" width="6.25" style="49" customWidth="1"/>
    <col min="6660" max="6907" width="9" style="49"/>
    <col min="6908" max="6909" width="2.625" style="49" customWidth="1"/>
    <col min="6910" max="6910" width="14.625" style="49" customWidth="1"/>
    <col min="6911" max="6911" width="10.625" style="49" customWidth="1"/>
    <col min="6912" max="6912" width="14.125" style="49" customWidth="1"/>
    <col min="6913" max="6913" width="8.625" style="49" customWidth="1"/>
    <col min="6914" max="6914" width="15.625" style="49" customWidth="1"/>
    <col min="6915" max="6915" width="6.25" style="49" customWidth="1"/>
    <col min="6916" max="7163" width="9" style="49"/>
    <col min="7164" max="7165" width="2.625" style="49" customWidth="1"/>
    <col min="7166" max="7166" width="14.625" style="49" customWidth="1"/>
    <col min="7167" max="7167" width="10.625" style="49" customWidth="1"/>
    <col min="7168" max="7168" width="14.125" style="49" customWidth="1"/>
    <col min="7169" max="7169" width="8.625" style="49" customWidth="1"/>
    <col min="7170" max="7170" width="15.625" style="49" customWidth="1"/>
    <col min="7171" max="7171" width="6.25" style="49" customWidth="1"/>
    <col min="7172" max="7419" width="9" style="49"/>
    <col min="7420" max="7421" width="2.625" style="49" customWidth="1"/>
    <col min="7422" max="7422" width="14.625" style="49" customWidth="1"/>
    <col min="7423" max="7423" width="10.625" style="49" customWidth="1"/>
    <col min="7424" max="7424" width="14.125" style="49" customWidth="1"/>
    <col min="7425" max="7425" width="8.625" style="49" customWidth="1"/>
    <col min="7426" max="7426" width="15.625" style="49" customWidth="1"/>
    <col min="7427" max="7427" width="6.25" style="49" customWidth="1"/>
    <col min="7428" max="7675" width="9" style="49"/>
    <col min="7676" max="7677" width="2.625" style="49" customWidth="1"/>
    <col min="7678" max="7678" width="14.625" style="49" customWidth="1"/>
    <col min="7679" max="7679" width="10.625" style="49" customWidth="1"/>
    <col min="7680" max="7680" width="14.125" style="49" customWidth="1"/>
    <col min="7681" max="7681" width="8.625" style="49" customWidth="1"/>
    <col min="7682" max="7682" width="15.625" style="49" customWidth="1"/>
    <col min="7683" max="7683" width="6.25" style="49" customWidth="1"/>
    <col min="7684" max="7931" width="9" style="49"/>
    <col min="7932" max="7933" width="2.625" style="49" customWidth="1"/>
    <col min="7934" max="7934" width="14.625" style="49" customWidth="1"/>
    <col min="7935" max="7935" width="10.625" style="49" customWidth="1"/>
    <col min="7936" max="7936" width="14.125" style="49" customWidth="1"/>
    <col min="7937" max="7937" width="8.625" style="49" customWidth="1"/>
    <col min="7938" max="7938" width="15.625" style="49" customWidth="1"/>
    <col min="7939" max="7939" width="6.25" style="49" customWidth="1"/>
    <col min="7940" max="8187" width="9" style="49"/>
    <col min="8188" max="8189" width="2.625" style="49" customWidth="1"/>
    <col min="8190" max="8190" width="14.625" style="49" customWidth="1"/>
    <col min="8191" max="8191" width="10.625" style="49" customWidth="1"/>
    <col min="8192" max="8192" width="14.125" style="49" customWidth="1"/>
    <col min="8193" max="8193" width="8.625" style="49" customWidth="1"/>
    <col min="8194" max="8194" width="15.625" style="49" customWidth="1"/>
    <col min="8195" max="8195" width="6.25" style="49" customWidth="1"/>
    <col min="8196" max="8443" width="9" style="49"/>
    <col min="8444" max="8445" width="2.625" style="49" customWidth="1"/>
    <col min="8446" max="8446" width="14.625" style="49" customWidth="1"/>
    <col min="8447" max="8447" width="10.625" style="49" customWidth="1"/>
    <col min="8448" max="8448" width="14.125" style="49" customWidth="1"/>
    <col min="8449" max="8449" width="8.625" style="49" customWidth="1"/>
    <col min="8450" max="8450" width="15.625" style="49" customWidth="1"/>
    <col min="8451" max="8451" width="6.25" style="49" customWidth="1"/>
    <col min="8452" max="8699" width="9" style="49"/>
    <col min="8700" max="8701" width="2.625" style="49" customWidth="1"/>
    <col min="8702" max="8702" width="14.625" style="49" customWidth="1"/>
    <col min="8703" max="8703" width="10.625" style="49" customWidth="1"/>
    <col min="8704" max="8704" width="14.125" style="49" customWidth="1"/>
    <col min="8705" max="8705" width="8.625" style="49" customWidth="1"/>
    <col min="8706" max="8706" width="15.625" style="49" customWidth="1"/>
    <col min="8707" max="8707" width="6.25" style="49" customWidth="1"/>
    <col min="8708" max="8955" width="9" style="49"/>
    <col min="8956" max="8957" width="2.625" style="49" customWidth="1"/>
    <col min="8958" max="8958" width="14.625" style="49" customWidth="1"/>
    <col min="8959" max="8959" width="10.625" style="49" customWidth="1"/>
    <col min="8960" max="8960" width="14.125" style="49" customWidth="1"/>
    <col min="8961" max="8961" width="8.625" style="49" customWidth="1"/>
    <col min="8962" max="8962" width="15.625" style="49" customWidth="1"/>
    <col min="8963" max="8963" width="6.25" style="49" customWidth="1"/>
    <col min="8964" max="9211" width="9" style="49"/>
    <col min="9212" max="9213" width="2.625" style="49" customWidth="1"/>
    <col min="9214" max="9214" width="14.625" style="49" customWidth="1"/>
    <col min="9215" max="9215" width="10.625" style="49" customWidth="1"/>
    <col min="9216" max="9216" width="14.125" style="49" customWidth="1"/>
    <col min="9217" max="9217" width="8.625" style="49" customWidth="1"/>
    <col min="9218" max="9218" width="15.625" style="49" customWidth="1"/>
    <col min="9219" max="9219" width="6.25" style="49" customWidth="1"/>
    <col min="9220" max="9467" width="9" style="49"/>
    <col min="9468" max="9469" width="2.625" style="49" customWidth="1"/>
    <col min="9470" max="9470" width="14.625" style="49" customWidth="1"/>
    <col min="9471" max="9471" width="10.625" style="49" customWidth="1"/>
    <col min="9472" max="9472" width="14.125" style="49" customWidth="1"/>
    <col min="9473" max="9473" width="8.625" style="49" customWidth="1"/>
    <col min="9474" max="9474" width="15.625" style="49" customWidth="1"/>
    <col min="9475" max="9475" width="6.25" style="49" customWidth="1"/>
    <col min="9476" max="9723" width="9" style="49"/>
    <col min="9724" max="9725" width="2.625" style="49" customWidth="1"/>
    <col min="9726" max="9726" width="14.625" style="49" customWidth="1"/>
    <col min="9727" max="9727" width="10.625" style="49" customWidth="1"/>
    <col min="9728" max="9728" width="14.125" style="49" customWidth="1"/>
    <col min="9729" max="9729" width="8.625" style="49" customWidth="1"/>
    <col min="9730" max="9730" width="15.625" style="49" customWidth="1"/>
    <col min="9731" max="9731" width="6.25" style="49" customWidth="1"/>
    <col min="9732" max="9979" width="9" style="49"/>
    <col min="9980" max="9981" width="2.625" style="49" customWidth="1"/>
    <col min="9982" max="9982" width="14.625" style="49" customWidth="1"/>
    <col min="9983" max="9983" width="10.625" style="49" customWidth="1"/>
    <col min="9984" max="9984" width="14.125" style="49" customWidth="1"/>
    <col min="9985" max="9985" width="8.625" style="49" customWidth="1"/>
    <col min="9986" max="9986" width="15.625" style="49" customWidth="1"/>
    <col min="9987" max="9987" width="6.25" style="49" customWidth="1"/>
    <col min="9988" max="10235" width="9" style="49"/>
    <col min="10236" max="10237" width="2.625" style="49" customWidth="1"/>
    <col min="10238" max="10238" width="14.625" style="49" customWidth="1"/>
    <col min="10239" max="10239" width="10.625" style="49" customWidth="1"/>
    <col min="10240" max="10240" width="14.125" style="49" customWidth="1"/>
    <col min="10241" max="10241" width="8.625" style="49" customWidth="1"/>
    <col min="10242" max="10242" width="15.625" style="49" customWidth="1"/>
    <col min="10243" max="10243" width="6.25" style="49" customWidth="1"/>
    <col min="10244" max="10491" width="9" style="49"/>
    <col min="10492" max="10493" width="2.625" style="49" customWidth="1"/>
    <col min="10494" max="10494" width="14.625" style="49" customWidth="1"/>
    <col min="10495" max="10495" width="10.625" style="49" customWidth="1"/>
    <col min="10496" max="10496" width="14.125" style="49" customWidth="1"/>
    <col min="10497" max="10497" width="8.625" style="49" customWidth="1"/>
    <col min="10498" max="10498" width="15.625" style="49" customWidth="1"/>
    <col min="10499" max="10499" width="6.25" style="49" customWidth="1"/>
    <col min="10500" max="10747" width="9" style="49"/>
    <col min="10748" max="10749" width="2.625" style="49" customWidth="1"/>
    <col min="10750" max="10750" width="14.625" style="49" customWidth="1"/>
    <col min="10751" max="10751" width="10.625" style="49" customWidth="1"/>
    <col min="10752" max="10752" width="14.125" style="49" customWidth="1"/>
    <col min="10753" max="10753" width="8.625" style="49" customWidth="1"/>
    <col min="10754" max="10754" width="15.625" style="49" customWidth="1"/>
    <col min="10755" max="10755" width="6.25" style="49" customWidth="1"/>
    <col min="10756" max="11003" width="9" style="49"/>
    <col min="11004" max="11005" width="2.625" style="49" customWidth="1"/>
    <col min="11006" max="11006" width="14.625" style="49" customWidth="1"/>
    <col min="11007" max="11007" width="10.625" style="49" customWidth="1"/>
    <col min="11008" max="11008" width="14.125" style="49" customWidth="1"/>
    <col min="11009" max="11009" width="8.625" style="49" customWidth="1"/>
    <col min="11010" max="11010" width="15.625" style="49" customWidth="1"/>
    <col min="11011" max="11011" width="6.25" style="49" customWidth="1"/>
    <col min="11012" max="11259" width="9" style="49"/>
    <col min="11260" max="11261" width="2.625" style="49" customWidth="1"/>
    <col min="11262" max="11262" width="14.625" style="49" customWidth="1"/>
    <col min="11263" max="11263" width="10.625" style="49" customWidth="1"/>
    <col min="11264" max="11264" width="14.125" style="49" customWidth="1"/>
    <col min="11265" max="11265" width="8.625" style="49" customWidth="1"/>
    <col min="11266" max="11266" width="15.625" style="49" customWidth="1"/>
    <col min="11267" max="11267" width="6.25" style="49" customWidth="1"/>
    <col min="11268" max="11515" width="9" style="49"/>
    <col min="11516" max="11517" width="2.625" style="49" customWidth="1"/>
    <col min="11518" max="11518" width="14.625" style="49" customWidth="1"/>
    <col min="11519" max="11519" width="10.625" style="49" customWidth="1"/>
    <col min="11520" max="11520" width="14.125" style="49" customWidth="1"/>
    <col min="11521" max="11521" width="8.625" style="49" customWidth="1"/>
    <col min="11522" max="11522" width="15.625" style="49" customWidth="1"/>
    <col min="11523" max="11523" width="6.25" style="49" customWidth="1"/>
    <col min="11524" max="11771" width="9" style="49"/>
    <col min="11772" max="11773" width="2.625" style="49" customWidth="1"/>
    <col min="11774" max="11774" width="14.625" style="49" customWidth="1"/>
    <col min="11775" max="11775" width="10.625" style="49" customWidth="1"/>
    <col min="11776" max="11776" width="14.125" style="49" customWidth="1"/>
    <col min="11777" max="11777" width="8.625" style="49" customWidth="1"/>
    <col min="11778" max="11778" width="15.625" style="49" customWidth="1"/>
    <col min="11779" max="11779" width="6.25" style="49" customWidth="1"/>
    <col min="11780" max="12027" width="9" style="49"/>
    <col min="12028" max="12029" width="2.625" style="49" customWidth="1"/>
    <col min="12030" max="12030" width="14.625" style="49" customWidth="1"/>
    <col min="12031" max="12031" width="10.625" style="49" customWidth="1"/>
    <col min="12032" max="12032" width="14.125" style="49" customWidth="1"/>
    <col min="12033" max="12033" width="8.625" style="49" customWidth="1"/>
    <col min="12034" max="12034" width="15.625" style="49" customWidth="1"/>
    <col min="12035" max="12035" width="6.25" style="49" customWidth="1"/>
    <col min="12036" max="12283" width="9" style="49"/>
    <col min="12284" max="12285" width="2.625" style="49" customWidth="1"/>
    <col min="12286" max="12286" width="14.625" style="49" customWidth="1"/>
    <col min="12287" max="12287" width="10.625" style="49" customWidth="1"/>
    <col min="12288" max="12288" width="14.125" style="49" customWidth="1"/>
    <col min="12289" max="12289" width="8.625" style="49" customWidth="1"/>
    <col min="12290" max="12290" width="15.625" style="49" customWidth="1"/>
    <col min="12291" max="12291" width="6.25" style="49" customWidth="1"/>
    <col min="12292" max="12539" width="9" style="49"/>
    <col min="12540" max="12541" width="2.625" style="49" customWidth="1"/>
    <col min="12542" max="12542" width="14.625" style="49" customWidth="1"/>
    <col min="12543" max="12543" width="10.625" style="49" customWidth="1"/>
    <col min="12544" max="12544" width="14.125" style="49" customWidth="1"/>
    <col min="12545" max="12545" width="8.625" style="49" customWidth="1"/>
    <col min="12546" max="12546" width="15.625" style="49" customWidth="1"/>
    <col min="12547" max="12547" width="6.25" style="49" customWidth="1"/>
    <col min="12548" max="12795" width="9" style="49"/>
    <col min="12796" max="12797" width="2.625" style="49" customWidth="1"/>
    <col min="12798" max="12798" width="14.625" style="49" customWidth="1"/>
    <col min="12799" max="12799" width="10.625" style="49" customWidth="1"/>
    <col min="12800" max="12800" width="14.125" style="49" customWidth="1"/>
    <col min="12801" max="12801" width="8.625" style="49" customWidth="1"/>
    <col min="12802" max="12802" width="15.625" style="49" customWidth="1"/>
    <col min="12803" max="12803" width="6.25" style="49" customWidth="1"/>
    <col min="12804" max="13051" width="9" style="49"/>
    <col min="13052" max="13053" width="2.625" style="49" customWidth="1"/>
    <col min="13054" max="13054" width="14.625" style="49" customWidth="1"/>
    <col min="13055" max="13055" width="10.625" style="49" customWidth="1"/>
    <col min="13056" max="13056" width="14.125" style="49" customWidth="1"/>
    <col min="13057" max="13057" width="8.625" style="49" customWidth="1"/>
    <col min="13058" max="13058" width="15.625" style="49" customWidth="1"/>
    <col min="13059" max="13059" width="6.25" style="49" customWidth="1"/>
    <col min="13060" max="13307" width="9" style="49"/>
    <col min="13308" max="13309" width="2.625" style="49" customWidth="1"/>
    <col min="13310" max="13310" width="14.625" style="49" customWidth="1"/>
    <col min="13311" max="13311" width="10.625" style="49" customWidth="1"/>
    <col min="13312" max="13312" width="14.125" style="49" customWidth="1"/>
    <col min="13313" max="13313" width="8.625" style="49" customWidth="1"/>
    <col min="13314" max="13314" width="15.625" style="49" customWidth="1"/>
    <col min="13315" max="13315" width="6.25" style="49" customWidth="1"/>
    <col min="13316" max="13563" width="9" style="49"/>
    <col min="13564" max="13565" width="2.625" style="49" customWidth="1"/>
    <col min="13566" max="13566" width="14.625" style="49" customWidth="1"/>
    <col min="13567" max="13567" width="10.625" style="49" customWidth="1"/>
    <col min="13568" max="13568" width="14.125" style="49" customWidth="1"/>
    <col min="13569" max="13569" width="8.625" style="49" customWidth="1"/>
    <col min="13570" max="13570" width="15.625" style="49" customWidth="1"/>
    <col min="13571" max="13571" width="6.25" style="49" customWidth="1"/>
    <col min="13572" max="13819" width="9" style="49"/>
    <col min="13820" max="13821" width="2.625" style="49" customWidth="1"/>
    <col min="13822" max="13822" width="14.625" style="49" customWidth="1"/>
    <col min="13823" max="13823" width="10.625" style="49" customWidth="1"/>
    <col min="13824" max="13824" width="14.125" style="49" customWidth="1"/>
    <col min="13825" max="13825" width="8.625" style="49" customWidth="1"/>
    <col min="13826" max="13826" width="15.625" style="49" customWidth="1"/>
    <col min="13827" max="13827" width="6.25" style="49" customWidth="1"/>
    <col min="13828" max="14075" width="9" style="49"/>
    <col min="14076" max="14077" width="2.625" style="49" customWidth="1"/>
    <col min="14078" max="14078" width="14.625" style="49" customWidth="1"/>
    <col min="14079" max="14079" width="10.625" style="49" customWidth="1"/>
    <col min="14080" max="14080" width="14.125" style="49" customWidth="1"/>
    <col min="14081" max="14081" width="8.625" style="49" customWidth="1"/>
    <col min="14082" max="14082" width="15.625" style="49" customWidth="1"/>
    <col min="14083" max="14083" width="6.25" style="49" customWidth="1"/>
    <col min="14084" max="14331" width="9" style="49"/>
    <col min="14332" max="14333" width="2.625" style="49" customWidth="1"/>
    <col min="14334" max="14334" width="14.625" style="49" customWidth="1"/>
    <col min="14335" max="14335" width="10.625" style="49" customWidth="1"/>
    <col min="14336" max="14336" width="14.125" style="49" customWidth="1"/>
    <col min="14337" max="14337" width="8.625" style="49" customWidth="1"/>
    <col min="14338" max="14338" width="15.625" style="49" customWidth="1"/>
    <col min="14339" max="14339" width="6.25" style="49" customWidth="1"/>
    <col min="14340" max="14587" width="9" style="49"/>
    <col min="14588" max="14589" width="2.625" style="49" customWidth="1"/>
    <col min="14590" max="14590" width="14.625" style="49" customWidth="1"/>
    <col min="14591" max="14591" width="10.625" style="49" customWidth="1"/>
    <col min="14592" max="14592" width="14.125" style="49" customWidth="1"/>
    <col min="14593" max="14593" width="8.625" style="49" customWidth="1"/>
    <col min="14594" max="14594" width="15.625" style="49" customWidth="1"/>
    <col min="14595" max="14595" width="6.25" style="49" customWidth="1"/>
    <col min="14596" max="14843" width="9" style="49"/>
    <col min="14844" max="14845" width="2.625" style="49" customWidth="1"/>
    <col min="14846" max="14846" width="14.625" style="49" customWidth="1"/>
    <col min="14847" max="14847" width="10.625" style="49" customWidth="1"/>
    <col min="14848" max="14848" width="14.125" style="49" customWidth="1"/>
    <col min="14849" max="14849" width="8.625" style="49" customWidth="1"/>
    <col min="14850" max="14850" width="15.625" style="49" customWidth="1"/>
    <col min="14851" max="14851" width="6.25" style="49" customWidth="1"/>
    <col min="14852" max="15099" width="9" style="49"/>
    <col min="15100" max="15101" width="2.625" style="49" customWidth="1"/>
    <col min="15102" max="15102" width="14.625" style="49" customWidth="1"/>
    <col min="15103" max="15103" width="10.625" style="49" customWidth="1"/>
    <col min="15104" max="15104" width="14.125" style="49" customWidth="1"/>
    <col min="15105" max="15105" width="8.625" style="49" customWidth="1"/>
    <col min="15106" max="15106" width="15.625" style="49" customWidth="1"/>
    <col min="15107" max="15107" width="6.25" style="49" customWidth="1"/>
    <col min="15108" max="15355" width="9" style="49"/>
    <col min="15356" max="15357" width="2.625" style="49" customWidth="1"/>
    <col min="15358" max="15358" width="14.625" style="49" customWidth="1"/>
    <col min="15359" max="15359" width="10.625" style="49" customWidth="1"/>
    <col min="15360" max="15360" width="14.125" style="49" customWidth="1"/>
    <col min="15361" max="15361" width="8.625" style="49" customWidth="1"/>
    <col min="15362" max="15362" width="15.625" style="49" customWidth="1"/>
    <col min="15363" max="15363" width="6.25" style="49" customWidth="1"/>
    <col min="15364" max="15611" width="9" style="49"/>
    <col min="15612" max="15613" width="2.625" style="49" customWidth="1"/>
    <col min="15614" max="15614" width="14.625" style="49" customWidth="1"/>
    <col min="15615" max="15615" width="10.625" style="49" customWidth="1"/>
    <col min="15616" max="15616" width="14.125" style="49" customWidth="1"/>
    <col min="15617" max="15617" width="8.625" style="49" customWidth="1"/>
    <col min="15618" max="15618" width="15.625" style="49" customWidth="1"/>
    <col min="15619" max="15619" width="6.25" style="49" customWidth="1"/>
    <col min="15620" max="15867" width="9" style="49"/>
    <col min="15868" max="15869" width="2.625" style="49" customWidth="1"/>
    <col min="15870" max="15870" width="14.625" style="49" customWidth="1"/>
    <col min="15871" max="15871" width="10.625" style="49" customWidth="1"/>
    <col min="15872" max="15872" width="14.125" style="49" customWidth="1"/>
    <col min="15873" max="15873" width="8.625" style="49" customWidth="1"/>
    <col min="15874" max="15874" width="15.625" style="49" customWidth="1"/>
    <col min="15875" max="15875" width="6.25" style="49" customWidth="1"/>
    <col min="15876" max="16123" width="9" style="49"/>
    <col min="16124" max="16125" width="2.625" style="49" customWidth="1"/>
    <col min="16126" max="16126" width="14.625" style="49" customWidth="1"/>
    <col min="16127" max="16127" width="10.625" style="49" customWidth="1"/>
    <col min="16128" max="16128" width="14.125" style="49" customWidth="1"/>
    <col min="16129" max="16129" width="8.625" style="49" customWidth="1"/>
    <col min="16130" max="16130" width="15.625" style="49" customWidth="1"/>
    <col min="16131" max="16131" width="6.25" style="49" customWidth="1"/>
    <col min="16132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5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17.25" customHeight="1" thickTop="1" x14ac:dyDescent="0.15">
      <c r="A5" s="316">
        <v>1</v>
      </c>
      <c r="B5" s="157">
        <f>DATE(基本データ!$F$4,10,$A5)</f>
        <v>45566</v>
      </c>
      <c r="C5" s="55"/>
      <c r="D5" s="506"/>
      <c r="E5" s="507"/>
      <c r="F5" s="55"/>
      <c r="G5" s="264">
        <f>年間行事!AJ4</f>
        <v>0</v>
      </c>
    </row>
    <row r="6" spans="1:7" ht="17.25" customHeight="1" x14ac:dyDescent="0.15">
      <c r="A6" s="316">
        <v>2</v>
      </c>
      <c r="B6" s="157">
        <f>DATE(基本データ!$F$4,10,$A6)</f>
        <v>45567</v>
      </c>
      <c r="C6" s="55"/>
      <c r="D6" s="506"/>
      <c r="E6" s="507"/>
      <c r="F6" s="55"/>
      <c r="G6" s="264">
        <f>年間行事!AJ5</f>
        <v>0</v>
      </c>
    </row>
    <row r="7" spans="1:7" ht="17.25" customHeight="1" x14ac:dyDescent="0.15">
      <c r="A7" s="316">
        <v>3</v>
      </c>
      <c r="B7" s="157">
        <f>DATE(基本データ!$F$4,10,$A7)</f>
        <v>45568</v>
      </c>
      <c r="C7" s="55"/>
      <c r="D7" s="506"/>
      <c r="E7" s="507"/>
      <c r="F7" s="55"/>
      <c r="G7" s="264">
        <f>年間行事!AJ6</f>
        <v>0</v>
      </c>
    </row>
    <row r="8" spans="1:7" ht="17.25" customHeight="1" x14ac:dyDescent="0.15">
      <c r="A8" s="316">
        <v>4</v>
      </c>
      <c r="B8" s="157">
        <f>DATE(基本データ!$F$4,10,$A8)</f>
        <v>45569</v>
      </c>
      <c r="C8" s="55"/>
      <c r="D8" s="506"/>
      <c r="E8" s="507"/>
      <c r="F8" s="55"/>
      <c r="G8" s="264">
        <f>年間行事!AJ7</f>
        <v>0</v>
      </c>
    </row>
    <row r="9" spans="1:7" ht="17.25" customHeight="1" x14ac:dyDescent="0.15">
      <c r="A9" s="316">
        <v>5</v>
      </c>
      <c r="B9" s="157">
        <f>DATE(基本データ!$F$4,10,$A9)</f>
        <v>45570</v>
      </c>
      <c r="C9" s="55"/>
      <c r="D9" s="506"/>
      <c r="E9" s="507"/>
      <c r="F9" s="55"/>
      <c r="G9" s="264">
        <f>年間行事!AJ8</f>
        <v>0</v>
      </c>
    </row>
    <row r="10" spans="1:7" ht="17.25" customHeight="1" x14ac:dyDescent="0.15">
      <c r="A10" s="316">
        <v>6</v>
      </c>
      <c r="B10" s="157">
        <f>DATE(基本データ!$F$4,10,$A10)</f>
        <v>45571</v>
      </c>
      <c r="C10" s="55"/>
      <c r="D10" s="506"/>
      <c r="E10" s="507"/>
      <c r="F10" s="55"/>
      <c r="G10" s="264">
        <f>年間行事!AJ9</f>
        <v>0</v>
      </c>
    </row>
    <row r="11" spans="1:7" ht="17.25" customHeight="1" x14ac:dyDescent="0.15">
      <c r="A11" s="316">
        <v>7</v>
      </c>
      <c r="B11" s="157">
        <f>DATE(基本データ!$F$4,10,$A11)</f>
        <v>45572</v>
      </c>
      <c r="C11" s="55"/>
      <c r="D11" s="506"/>
      <c r="E11" s="507"/>
      <c r="F11" s="55"/>
      <c r="G11" s="264">
        <f>年間行事!AJ10</f>
        <v>0</v>
      </c>
    </row>
    <row r="12" spans="1:7" ht="17.25" customHeight="1" x14ac:dyDescent="0.15">
      <c r="A12" s="316">
        <v>8</v>
      </c>
      <c r="B12" s="157">
        <f>DATE(基本データ!$F$4,10,$A12)</f>
        <v>45573</v>
      </c>
      <c r="C12" s="55"/>
      <c r="D12" s="506"/>
      <c r="E12" s="507"/>
      <c r="F12" s="55"/>
      <c r="G12" s="264">
        <f>年間行事!AJ11</f>
        <v>0</v>
      </c>
    </row>
    <row r="13" spans="1:7" ht="34.5" customHeight="1" x14ac:dyDescent="0.15">
      <c r="A13" s="316">
        <v>9</v>
      </c>
      <c r="B13" s="157">
        <f>DATE(基本データ!$F$4,10,$A13)</f>
        <v>45574</v>
      </c>
      <c r="C13" s="55" t="s">
        <v>340</v>
      </c>
      <c r="D13" s="506" t="s">
        <v>341</v>
      </c>
      <c r="E13" s="507"/>
      <c r="F13" s="55" t="s">
        <v>333</v>
      </c>
      <c r="G13" s="264">
        <f>年間行事!AJ12</f>
        <v>0</v>
      </c>
    </row>
    <row r="14" spans="1:7" ht="17.25" customHeight="1" x14ac:dyDescent="0.15">
      <c r="A14" s="316">
        <v>10</v>
      </c>
      <c r="B14" s="157">
        <f>DATE(基本データ!$F$4,10,$A14)</f>
        <v>45575</v>
      </c>
      <c r="C14" s="55"/>
      <c r="D14" s="506"/>
      <c r="E14" s="507"/>
      <c r="F14" s="55"/>
      <c r="G14" s="264">
        <f>年間行事!AJ13</f>
        <v>0</v>
      </c>
    </row>
    <row r="15" spans="1:7" ht="16.5" customHeight="1" x14ac:dyDescent="0.15">
      <c r="A15" s="316">
        <v>11</v>
      </c>
      <c r="B15" s="157">
        <f>DATE(基本データ!$F$4,10,$A15)</f>
        <v>45576</v>
      </c>
      <c r="C15" s="263" t="s">
        <v>402</v>
      </c>
      <c r="D15" s="506" t="s">
        <v>403</v>
      </c>
      <c r="E15" s="507"/>
      <c r="F15" s="55" t="s">
        <v>362</v>
      </c>
      <c r="G15" s="264">
        <f>年間行事!AJ14</f>
        <v>0</v>
      </c>
    </row>
    <row r="16" spans="1:7" ht="16.5" customHeight="1" x14ac:dyDescent="0.15">
      <c r="A16" s="316">
        <v>12</v>
      </c>
      <c r="B16" s="157">
        <f>DATE(基本データ!$F$4,10,$A16)</f>
        <v>45577</v>
      </c>
      <c r="C16" s="55"/>
      <c r="D16" s="506"/>
      <c r="E16" s="507"/>
      <c r="F16" s="55"/>
      <c r="G16" s="264">
        <f>年間行事!AJ15</f>
        <v>0</v>
      </c>
    </row>
    <row r="17" spans="1:7" ht="17.25" customHeight="1" x14ac:dyDescent="0.15">
      <c r="A17" s="316">
        <v>13</v>
      </c>
      <c r="B17" s="157">
        <f>DATE(基本データ!$F$4,10,$A17)</f>
        <v>45578</v>
      </c>
      <c r="C17" s="263"/>
      <c r="D17" s="506"/>
      <c r="E17" s="507"/>
      <c r="F17" s="55"/>
      <c r="G17" s="264">
        <f>年間行事!AJ16</f>
        <v>0</v>
      </c>
    </row>
    <row r="18" spans="1:7" ht="17.25" customHeight="1" x14ac:dyDescent="0.15">
      <c r="A18" s="316">
        <v>14</v>
      </c>
      <c r="B18" s="157">
        <f>DATE(基本データ!$F$4,10,$A18)</f>
        <v>45579</v>
      </c>
      <c r="C18" s="263"/>
      <c r="D18" s="506"/>
      <c r="E18" s="507"/>
      <c r="F18" s="55"/>
      <c r="G18" s="264" t="str">
        <f>年間行事!AJ17</f>
        <v>スポーツの日</v>
      </c>
    </row>
    <row r="19" spans="1:7" ht="17.25" customHeight="1" x14ac:dyDescent="0.15">
      <c r="A19" s="316">
        <v>15</v>
      </c>
      <c r="B19" s="157">
        <f>DATE(基本データ!$F$4,10,$A19)</f>
        <v>45580</v>
      </c>
      <c r="C19" s="55"/>
      <c r="D19" s="506"/>
      <c r="E19" s="507"/>
      <c r="F19" s="55"/>
      <c r="G19" s="264">
        <f>年間行事!AJ18</f>
        <v>0</v>
      </c>
    </row>
    <row r="20" spans="1:7" ht="24.75" customHeight="1" x14ac:dyDescent="0.15">
      <c r="A20" s="316">
        <v>16</v>
      </c>
      <c r="B20" s="157">
        <f>DATE(基本データ!$F$4,10,$A20)</f>
        <v>45581</v>
      </c>
      <c r="C20" s="55" t="s">
        <v>400</v>
      </c>
      <c r="D20" s="506" t="s">
        <v>401</v>
      </c>
      <c r="E20" s="507"/>
      <c r="F20" s="55" t="s">
        <v>333</v>
      </c>
      <c r="G20" s="264">
        <f>年間行事!AJ19</f>
        <v>0</v>
      </c>
    </row>
    <row r="21" spans="1:7" ht="17.25" customHeight="1" x14ac:dyDescent="0.15">
      <c r="A21" s="316">
        <v>17</v>
      </c>
      <c r="B21" s="157">
        <f>DATE(基本データ!$F$4,10,$A21)</f>
        <v>45582</v>
      </c>
      <c r="C21" s="55"/>
      <c r="D21" s="506"/>
      <c r="E21" s="507"/>
      <c r="F21" s="55"/>
      <c r="G21" s="264">
        <f>年間行事!AJ20</f>
        <v>0</v>
      </c>
    </row>
    <row r="22" spans="1:7" ht="23.25" customHeight="1" x14ac:dyDescent="0.15">
      <c r="A22" s="316">
        <v>18</v>
      </c>
      <c r="B22" s="157">
        <f>DATE(基本データ!$F$4,10,$A22)</f>
        <v>45583</v>
      </c>
      <c r="C22" s="55" t="s">
        <v>190</v>
      </c>
      <c r="D22" s="506" t="s">
        <v>191</v>
      </c>
      <c r="E22" s="507"/>
      <c r="F22" s="55" t="s">
        <v>207</v>
      </c>
      <c r="G22" s="264">
        <f>年間行事!AJ21</f>
        <v>0</v>
      </c>
    </row>
    <row r="23" spans="1:7" ht="20.25" customHeight="1" x14ac:dyDescent="0.15">
      <c r="A23" s="316">
        <v>19</v>
      </c>
      <c r="B23" s="157">
        <f>DATE(基本データ!$F$4,10,$A23)</f>
        <v>45584</v>
      </c>
      <c r="C23" s="55"/>
      <c r="D23" s="506"/>
      <c r="E23" s="507"/>
      <c r="F23" s="55"/>
      <c r="G23" s="264">
        <f>年間行事!AJ22</f>
        <v>0</v>
      </c>
    </row>
    <row r="24" spans="1:7" ht="21.75" customHeight="1" x14ac:dyDescent="0.15">
      <c r="A24" s="316">
        <v>20</v>
      </c>
      <c r="B24" s="157">
        <f>DATE(基本データ!$F$4,10,$A24)</f>
        <v>45585</v>
      </c>
      <c r="C24" s="55"/>
      <c r="D24" s="506"/>
      <c r="E24" s="507"/>
      <c r="F24" s="55"/>
      <c r="G24" s="264">
        <f>年間行事!AJ23</f>
        <v>0</v>
      </c>
    </row>
    <row r="25" spans="1:7" ht="17.25" customHeight="1" x14ac:dyDescent="0.15">
      <c r="A25" s="316">
        <v>21</v>
      </c>
      <c r="B25" s="157">
        <f>DATE(基本データ!$F$4,10,$A25)</f>
        <v>45586</v>
      </c>
      <c r="C25" s="55"/>
      <c r="D25" s="506"/>
      <c r="E25" s="507"/>
      <c r="F25" s="55"/>
      <c r="G25" s="264">
        <f>年間行事!AJ24</f>
        <v>0</v>
      </c>
    </row>
    <row r="26" spans="1:7" ht="17.25" customHeight="1" x14ac:dyDescent="0.15">
      <c r="A26" s="316">
        <v>22</v>
      </c>
      <c r="B26" s="157">
        <f>DATE(基本データ!$F$4,10,$A26)</f>
        <v>45587</v>
      </c>
      <c r="C26" s="55"/>
      <c r="D26" s="506"/>
      <c r="E26" s="507"/>
      <c r="F26" s="55"/>
      <c r="G26" s="264">
        <f>年間行事!AJ25</f>
        <v>0</v>
      </c>
    </row>
    <row r="27" spans="1:7" ht="27.75" customHeight="1" x14ac:dyDescent="0.15">
      <c r="A27" s="316">
        <v>23</v>
      </c>
      <c r="B27" s="157">
        <f>DATE(基本データ!$F$4,10,$A27)</f>
        <v>45588</v>
      </c>
      <c r="C27" s="55" t="s">
        <v>174</v>
      </c>
      <c r="D27" s="506" t="s">
        <v>445</v>
      </c>
      <c r="E27" s="507"/>
      <c r="F27" s="55" t="s">
        <v>333</v>
      </c>
      <c r="G27" s="264">
        <f>年間行事!AJ26</f>
        <v>0</v>
      </c>
    </row>
    <row r="28" spans="1:7" ht="17.25" customHeight="1" x14ac:dyDescent="0.15">
      <c r="A28" s="316">
        <v>24</v>
      </c>
      <c r="B28" s="157">
        <f>DATE(基本データ!$F$4,10,$A28)</f>
        <v>45589</v>
      </c>
      <c r="C28" s="55"/>
      <c r="D28" s="506"/>
      <c r="E28" s="507"/>
      <c r="F28" s="55"/>
      <c r="G28" s="264">
        <f>年間行事!AJ27</f>
        <v>0</v>
      </c>
    </row>
    <row r="29" spans="1:7" ht="17.25" customHeight="1" x14ac:dyDescent="0.15">
      <c r="A29" s="316">
        <v>25</v>
      </c>
      <c r="B29" s="157">
        <f>DATE(基本データ!$F$4,10,$A29)</f>
        <v>45590</v>
      </c>
      <c r="C29" s="55" t="s">
        <v>192</v>
      </c>
      <c r="D29" s="506" t="s">
        <v>193</v>
      </c>
      <c r="E29" s="507"/>
      <c r="F29" s="55" t="s">
        <v>135</v>
      </c>
      <c r="G29" s="264">
        <f>年間行事!AJ28</f>
        <v>0</v>
      </c>
    </row>
    <row r="30" spans="1:7" ht="17.25" customHeight="1" x14ac:dyDescent="0.15">
      <c r="A30" s="316">
        <v>26</v>
      </c>
      <c r="B30" s="157">
        <f>DATE(基本データ!$F$4,10,$A30)</f>
        <v>45591</v>
      </c>
      <c r="C30" s="55"/>
      <c r="D30" s="506"/>
      <c r="E30" s="507"/>
      <c r="F30" s="55"/>
      <c r="G30" s="264">
        <f>年間行事!AJ29</f>
        <v>0</v>
      </c>
    </row>
    <row r="31" spans="1:7" ht="17.25" customHeight="1" x14ac:dyDescent="0.15">
      <c r="A31" s="316">
        <v>27</v>
      </c>
      <c r="B31" s="157">
        <f>DATE(基本データ!$F$4,10,$A31)</f>
        <v>45592</v>
      </c>
      <c r="C31" s="55"/>
      <c r="D31" s="506"/>
      <c r="E31" s="507"/>
      <c r="F31" s="55"/>
      <c r="G31" s="264">
        <f>年間行事!AJ30</f>
        <v>0</v>
      </c>
    </row>
    <row r="32" spans="1:7" ht="17.25" customHeight="1" x14ac:dyDescent="0.15">
      <c r="A32" s="316">
        <v>28</v>
      </c>
      <c r="B32" s="157">
        <f>DATE(基本データ!$F$4,10,$A32)</f>
        <v>45593</v>
      </c>
      <c r="C32" s="55"/>
      <c r="D32" s="506"/>
      <c r="E32" s="507"/>
      <c r="F32" s="55"/>
      <c r="G32" s="264">
        <f>年間行事!AJ31</f>
        <v>0</v>
      </c>
    </row>
    <row r="33" spans="1:7" ht="17.25" customHeight="1" x14ac:dyDescent="0.15">
      <c r="A33" s="316">
        <v>29</v>
      </c>
      <c r="B33" s="157">
        <f>DATE(基本データ!$F$4,10,$A33)</f>
        <v>45594</v>
      </c>
      <c r="C33" s="55"/>
      <c r="D33" s="506"/>
      <c r="E33" s="507"/>
      <c r="F33" s="55"/>
      <c r="G33" s="264">
        <f>年間行事!AJ32</f>
        <v>0</v>
      </c>
    </row>
    <row r="34" spans="1:7" ht="17.25" customHeight="1" x14ac:dyDescent="0.15">
      <c r="A34" s="316">
        <v>30</v>
      </c>
      <c r="B34" s="157">
        <f>DATE(基本データ!$F$4,10,$A34)</f>
        <v>45595</v>
      </c>
      <c r="C34" s="55"/>
      <c r="D34" s="506"/>
      <c r="E34" s="507"/>
      <c r="F34" s="55"/>
      <c r="G34" s="264">
        <f>年間行事!AJ33</f>
        <v>0</v>
      </c>
    </row>
    <row r="35" spans="1:7" ht="17.25" customHeight="1" thickBot="1" x14ac:dyDescent="0.2">
      <c r="A35" s="316">
        <v>31</v>
      </c>
      <c r="B35" s="157">
        <f>DATE(基本データ!$F$4,10,$A35)</f>
        <v>45596</v>
      </c>
      <c r="C35" s="55"/>
      <c r="D35" s="506"/>
      <c r="E35" s="507"/>
      <c r="F35" s="55"/>
      <c r="G35" s="264">
        <f>年間行事!AJ34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8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F36+'９月'!F37</f>
        <v>48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4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F38+'９月'!F39</f>
        <v>36</v>
      </c>
      <c r="G39" s="268"/>
    </row>
  </sheetData>
  <mergeCells count="39">
    <mergeCell ref="D33:E33"/>
    <mergeCell ref="A1:C1"/>
    <mergeCell ref="D1:F1"/>
    <mergeCell ref="D32:E32"/>
    <mergeCell ref="D7:E7"/>
    <mergeCell ref="A3:G3"/>
    <mergeCell ref="D4:E4"/>
    <mergeCell ref="D5:E5"/>
    <mergeCell ref="D6:E6"/>
    <mergeCell ref="D19:E19"/>
    <mergeCell ref="D13:E13"/>
    <mergeCell ref="D15:E15"/>
    <mergeCell ref="D24:E24"/>
    <mergeCell ref="D14:E14"/>
    <mergeCell ref="D20:E20"/>
    <mergeCell ref="D8:E8"/>
    <mergeCell ref="D9:E9"/>
    <mergeCell ref="D10:E10"/>
    <mergeCell ref="D11:E11"/>
    <mergeCell ref="D12:E12"/>
    <mergeCell ref="D18:E18"/>
    <mergeCell ref="D16:E16"/>
    <mergeCell ref="D17:E17"/>
    <mergeCell ref="A36:B39"/>
    <mergeCell ref="D36:D37"/>
    <mergeCell ref="D35:E35"/>
    <mergeCell ref="D30:E30"/>
    <mergeCell ref="D21:E21"/>
    <mergeCell ref="D22:E22"/>
    <mergeCell ref="D23:E23"/>
    <mergeCell ref="D28:E28"/>
    <mergeCell ref="D38:D39"/>
    <mergeCell ref="D31:E31"/>
    <mergeCell ref="D27:E27"/>
    <mergeCell ref="D29:E29"/>
    <mergeCell ref="D34:E34"/>
    <mergeCell ref="D26:E26"/>
    <mergeCell ref="D25:E25"/>
    <mergeCell ref="C36:C39"/>
  </mergeCells>
  <phoneticPr fontId="2"/>
  <conditionalFormatting sqref="B8">
    <cfRule type="expression" dxfId="1067" priority="610" stopIfTrue="1">
      <formula>$A8=""</formula>
    </cfRule>
    <cfRule type="expression" dxfId="1066" priority="611" stopIfTrue="1">
      <formula>OR(WEEKDAY($B8,2)&gt;5,COUNTIF(祝日,$B8)&gt;0)</formula>
    </cfRule>
    <cfRule type="expression" dxfId="1065" priority="612" stopIfTrue="1">
      <formula>AND(WEEKDAY($B8)=7,(AND(WEEKDAY($B8,2)=6,COUNTIF(祝日,$B8)=0)))</formula>
    </cfRule>
  </conditionalFormatting>
  <conditionalFormatting sqref="G5:G35">
    <cfRule type="expression" dxfId="1064" priority="601" stopIfTrue="1">
      <formula>$A5=""</formula>
    </cfRule>
    <cfRule type="expression" dxfId="1063" priority="602" stopIfTrue="1">
      <formula>OR(WEEKDAY($B5,2)&gt;5,COUNTIF(祝日,$B5)&gt;0)</formula>
    </cfRule>
    <cfRule type="expression" dxfId="1062" priority="603" stopIfTrue="1">
      <formula>AND(WEEKDAY($B5)=7,(AND(WEEKDAY($B5,2)=6,COUNTIF(祝日,$B5)=0)))</formula>
    </cfRule>
  </conditionalFormatting>
  <conditionalFormatting sqref="A5:B5">
    <cfRule type="expression" dxfId="1061" priority="598" stopIfTrue="1">
      <formula>$A5=""</formula>
    </cfRule>
    <cfRule type="expression" dxfId="1060" priority="599" stopIfTrue="1">
      <formula>OR(WEEKDAY($B5,2)&gt;5,COUNTIF(祝日,$B5)&gt;0)</formula>
    </cfRule>
    <cfRule type="expression" dxfId="1059" priority="600" stopIfTrue="1">
      <formula>AND(WEEKDAY($B5)=7,(AND(WEEKDAY($B5,2)=6,COUNTIF(祝日,$B5)=0)))</formula>
    </cfRule>
  </conditionalFormatting>
  <conditionalFormatting sqref="A7:B7 A9 A11 A13 A15 A17 A19 A21 A23 A25 A27 A29 A31 A34">
    <cfRule type="expression" dxfId="1058" priority="571" stopIfTrue="1">
      <formula>$A7=""</formula>
    </cfRule>
    <cfRule type="expression" dxfId="1057" priority="572" stopIfTrue="1">
      <formula>OR(WEEKDAY($B7,2)&gt;5,COUNTIF(祝日,$B7)&gt;0)</formula>
    </cfRule>
    <cfRule type="expression" dxfId="1056" priority="573" stopIfTrue="1">
      <formula>AND(WEEKDAY($B7)=7,(AND(WEEKDAY($B7,2)=6,COUNTIF(祝日,$B7)=0)))</formula>
    </cfRule>
  </conditionalFormatting>
  <conditionalFormatting sqref="F6 A6:D6 A8 A10 A12 A14 A16 A18 A20 A22 A24 A26 A28 A30 A32">
    <cfRule type="expression" dxfId="1055" priority="589" stopIfTrue="1">
      <formula>$A6=""</formula>
    </cfRule>
    <cfRule type="expression" dxfId="1054" priority="590" stopIfTrue="1">
      <formula>OR(WEEKDAY($B6,2)&gt;5,COUNTIF(祝日,$B6)&gt;0)</formula>
    </cfRule>
    <cfRule type="expression" dxfId="1053" priority="591" stopIfTrue="1">
      <formula>AND(WEEKDAY($B6)=7,(AND(WEEKDAY($B6,2)=6,COUNTIF(祝日,$B6)=0)))</formula>
    </cfRule>
  </conditionalFormatting>
  <conditionalFormatting sqref="B9">
    <cfRule type="expression" dxfId="1052" priority="562" stopIfTrue="1">
      <formula>$A9=""</formula>
    </cfRule>
    <cfRule type="expression" dxfId="1051" priority="563" stopIfTrue="1">
      <formula>OR(WEEKDAY($B9,2)&gt;5,COUNTIF(祝日,$B9)&gt;0)</formula>
    </cfRule>
    <cfRule type="expression" dxfId="1050" priority="564" stopIfTrue="1">
      <formula>AND(WEEKDAY($B9)=7,(AND(WEEKDAY($B9,2)=6,COUNTIF(祝日,$B9)=0)))</formula>
    </cfRule>
  </conditionalFormatting>
  <conditionalFormatting sqref="B10 F11">
    <cfRule type="expression" dxfId="1049" priority="553" stopIfTrue="1">
      <formula>$A10=""</formula>
    </cfRule>
    <cfRule type="expression" dxfId="1048" priority="554" stopIfTrue="1">
      <formula>OR(WEEKDAY($B10,2)&gt;5,COUNTIF(祝日,$B10)&gt;0)</formula>
    </cfRule>
    <cfRule type="expression" dxfId="1047" priority="555" stopIfTrue="1">
      <formula>AND(WEEKDAY($B10)=7,(AND(WEEKDAY($B10,2)=6,COUNTIF(祝日,$B10)=0)))</formula>
    </cfRule>
  </conditionalFormatting>
  <conditionalFormatting sqref="F11 B11:D11">
    <cfRule type="expression" dxfId="1046" priority="544" stopIfTrue="1">
      <formula>$A11=""</formula>
    </cfRule>
    <cfRule type="expression" dxfId="1045" priority="545" stopIfTrue="1">
      <formula>OR(WEEKDAY($B11,2)&gt;5,COUNTIF(祝日,$B11)&gt;0)</formula>
    </cfRule>
    <cfRule type="expression" dxfId="1044" priority="546" stopIfTrue="1">
      <formula>AND(WEEKDAY($B11)=7,(AND(WEEKDAY($B11,2)=6,COUNTIF(祝日,$B11)=0)))</formula>
    </cfRule>
  </conditionalFormatting>
  <conditionalFormatting sqref="B12">
    <cfRule type="expression" dxfId="1043" priority="535" stopIfTrue="1">
      <formula>$A12=""</formula>
    </cfRule>
    <cfRule type="expression" dxfId="1042" priority="536" stopIfTrue="1">
      <formula>OR(WEEKDAY($B12,2)&gt;5,COUNTIF(祝日,$B12)&gt;0)</formula>
    </cfRule>
    <cfRule type="expression" dxfId="1041" priority="537" stopIfTrue="1">
      <formula>AND(WEEKDAY($B12)=7,(AND(WEEKDAY($B12,2)=6,COUNTIF(祝日,$B12)=0)))</formula>
    </cfRule>
  </conditionalFormatting>
  <conditionalFormatting sqref="B13">
    <cfRule type="expression" dxfId="1040" priority="526" stopIfTrue="1">
      <formula>$A13=""</formula>
    </cfRule>
    <cfRule type="expression" dxfId="1039" priority="527" stopIfTrue="1">
      <formula>OR(WEEKDAY($B13,2)&gt;5,COUNTIF(祝日,$B13)&gt;0)</formula>
    </cfRule>
    <cfRule type="expression" dxfId="1038" priority="528" stopIfTrue="1">
      <formula>AND(WEEKDAY($B13)=7,(AND(WEEKDAY($B13,2)=6,COUNTIF(祝日,$B13)=0)))</formula>
    </cfRule>
  </conditionalFormatting>
  <conditionalFormatting sqref="F14 B14:D14">
    <cfRule type="expression" dxfId="1037" priority="517" stopIfTrue="1">
      <formula>$A14=""</formula>
    </cfRule>
    <cfRule type="expression" dxfId="1036" priority="518" stopIfTrue="1">
      <formula>OR(WEEKDAY($B14,2)&gt;5,COUNTIF(祝日,$B14)&gt;0)</formula>
    </cfRule>
    <cfRule type="expression" dxfId="1035" priority="519" stopIfTrue="1">
      <formula>AND(WEEKDAY($B14)=7,(AND(WEEKDAY($B14,2)=6,COUNTIF(祝日,$B14)=0)))</formula>
    </cfRule>
  </conditionalFormatting>
  <conditionalFormatting sqref="F30 B30:D30">
    <cfRule type="expression" dxfId="1034" priority="373" stopIfTrue="1">
      <formula>$A30=""</formula>
    </cfRule>
    <cfRule type="expression" dxfId="1033" priority="374" stopIfTrue="1">
      <formula>OR(WEEKDAY($B30,2)&gt;5,COUNTIF(祝日,$B30)&gt;0)</formula>
    </cfRule>
    <cfRule type="expression" dxfId="1032" priority="375" stopIfTrue="1">
      <formula>AND(WEEKDAY($B30)=7,(AND(WEEKDAY($B30,2)=6,COUNTIF(祝日,$B30)=0)))</formula>
    </cfRule>
  </conditionalFormatting>
  <conditionalFormatting sqref="F16 B16:D16">
    <cfRule type="expression" dxfId="1031" priority="499" stopIfTrue="1">
      <formula>$A16=""</formula>
    </cfRule>
    <cfRule type="expression" dxfId="1030" priority="500" stopIfTrue="1">
      <formula>OR(WEEKDAY($B16,2)&gt;5,COUNTIF(祝日,$B16)&gt;0)</formula>
    </cfRule>
    <cfRule type="expression" dxfId="1029" priority="501" stopIfTrue="1">
      <formula>AND(WEEKDAY($B16)=7,(AND(WEEKDAY($B16,2)=6,COUNTIF(祝日,$B16)=0)))</formula>
    </cfRule>
  </conditionalFormatting>
  <conditionalFormatting sqref="F18 B18:D18">
    <cfRule type="expression" dxfId="1028" priority="481" stopIfTrue="1">
      <formula>$A18=""</formula>
    </cfRule>
    <cfRule type="expression" dxfId="1027" priority="482" stopIfTrue="1">
      <formula>OR(WEEKDAY($B18,2)&gt;5,COUNTIF(祝日,$B18)&gt;0)</formula>
    </cfRule>
    <cfRule type="expression" dxfId="1026" priority="483" stopIfTrue="1">
      <formula>AND(WEEKDAY($B18)=7,(AND(WEEKDAY($B18,2)=6,COUNTIF(祝日,$B18)=0)))</formula>
    </cfRule>
  </conditionalFormatting>
  <conditionalFormatting sqref="B19">
    <cfRule type="expression" dxfId="1025" priority="472" stopIfTrue="1">
      <formula>$A19=""</formula>
    </cfRule>
    <cfRule type="expression" dxfId="1024" priority="473" stopIfTrue="1">
      <formula>OR(WEEKDAY($B19,2)&gt;5,COUNTIF(祝日,$B19)&gt;0)</formula>
    </cfRule>
    <cfRule type="expression" dxfId="1023" priority="474" stopIfTrue="1">
      <formula>AND(WEEKDAY($B19)=7,(AND(WEEKDAY($B19,2)=6,COUNTIF(祝日,$B19)=0)))</formula>
    </cfRule>
  </conditionalFormatting>
  <conditionalFormatting sqref="B20">
    <cfRule type="expression" dxfId="1022" priority="463" stopIfTrue="1">
      <formula>$A20=""</formula>
    </cfRule>
    <cfRule type="expression" dxfId="1021" priority="464" stopIfTrue="1">
      <formula>OR(WEEKDAY($B20,2)&gt;5,COUNTIF(祝日,$B20)&gt;0)</formula>
    </cfRule>
    <cfRule type="expression" dxfId="1020" priority="465" stopIfTrue="1">
      <formula>AND(WEEKDAY($B20)=7,(AND(WEEKDAY($B20,2)=6,COUNTIF(祝日,$B20)=0)))</formula>
    </cfRule>
  </conditionalFormatting>
  <conditionalFormatting sqref="B21">
    <cfRule type="expression" dxfId="1019" priority="454" stopIfTrue="1">
      <formula>$A21=""</formula>
    </cfRule>
    <cfRule type="expression" dxfId="1018" priority="455" stopIfTrue="1">
      <formula>OR(WEEKDAY($B21,2)&gt;5,COUNTIF(祝日,$B21)&gt;0)</formula>
    </cfRule>
    <cfRule type="expression" dxfId="1017" priority="456" stopIfTrue="1">
      <formula>AND(WEEKDAY($B21)=7,(AND(WEEKDAY($B21,2)=6,COUNTIF(祝日,$B21)=0)))</formula>
    </cfRule>
  </conditionalFormatting>
  <conditionalFormatting sqref="B25">
    <cfRule type="expression" dxfId="1016" priority="418" stopIfTrue="1">
      <formula>$A25=""</formula>
    </cfRule>
    <cfRule type="expression" dxfId="1015" priority="419" stopIfTrue="1">
      <formula>OR(WEEKDAY($B25,2)&gt;5,COUNTIF(祝日,$B25)&gt;0)</formula>
    </cfRule>
    <cfRule type="expression" dxfId="1014" priority="420" stopIfTrue="1">
      <formula>AND(WEEKDAY($B25)=7,(AND(WEEKDAY($B25,2)=6,COUNTIF(祝日,$B25)=0)))</formula>
    </cfRule>
  </conditionalFormatting>
  <conditionalFormatting sqref="F23 B23:D23">
    <cfRule type="expression" dxfId="1013" priority="436" stopIfTrue="1">
      <formula>$A23=""</formula>
    </cfRule>
    <cfRule type="expression" dxfId="1012" priority="437" stopIfTrue="1">
      <formula>OR(WEEKDAY($B23,2)&gt;5,COUNTIF(祝日,$B23)&gt;0)</formula>
    </cfRule>
    <cfRule type="expression" dxfId="1011" priority="438" stopIfTrue="1">
      <formula>AND(WEEKDAY($B23)=7,(AND(WEEKDAY($B23,2)=6,COUNTIF(祝日,$B23)=0)))</formula>
    </cfRule>
  </conditionalFormatting>
  <conditionalFormatting sqref="F34 B34:D34">
    <cfRule type="expression" dxfId="1010" priority="346" stopIfTrue="1">
      <formula>$A34=""</formula>
    </cfRule>
    <cfRule type="expression" dxfId="1009" priority="347" stopIfTrue="1">
      <formula>OR(WEEKDAY($B34,2)&gt;5,COUNTIF(祝日,$B34)&gt;0)</formula>
    </cfRule>
    <cfRule type="expression" dxfId="1008" priority="348" stopIfTrue="1">
      <formula>AND(WEEKDAY($B34)=7,(AND(WEEKDAY($B34,2)=6,COUNTIF(祝日,$B34)=0)))</formula>
    </cfRule>
  </conditionalFormatting>
  <conditionalFormatting sqref="F26 B26:D26">
    <cfRule type="expression" dxfId="1007" priority="409" stopIfTrue="1">
      <formula>$A26=""</formula>
    </cfRule>
    <cfRule type="expression" dxfId="1006" priority="410" stopIfTrue="1">
      <formula>OR(WEEKDAY($B26,2)&gt;5,COUNTIF(祝日,$B26)&gt;0)</formula>
    </cfRule>
    <cfRule type="expression" dxfId="1005" priority="411" stopIfTrue="1">
      <formula>AND(WEEKDAY($B26)=7,(AND(WEEKDAY($B26,2)=6,COUNTIF(祝日,$B26)=0)))</formula>
    </cfRule>
  </conditionalFormatting>
  <conditionalFormatting sqref="B27">
    <cfRule type="expression" dxfId="1004" priority="400" stopIfTrue="1">
      <formula>$A27=""</formula>
    </cfRule>
    <cfRule type="expression" dxfId="1003" priority="401" stopIfTrue="1">
      <formula>OR(WEEKDAY($B27,2)&gt;5,COUNTIF(祝日,$B27)&gt;0)</formula>
    </cfRule>
    <cfRule type="expression" dxfId="1002" priority="402" stopIfTrue="1">
      <formula>AND(WEEKDAY($B27)=7,(AND(WEEKDAY($B27,2)=6,COUNTIF(祝日,$B27)=0)))</formula>
    </cfRule>
  </conditionalFormatting>
  <conditionalFormatting sqref="F28 B28:D28">
    <cfRule type="expression" dxfId="1001" priority="391" stopIfTrue="1">
      <formula>$A28=""</formula>
    </cfRule>
    <cfRule type="expression" dxfId="1000" priority="392" stopIfTrue="1">
      <formula>OR(WEEKDAY($B28,2)&gt;5,COUNTIF(祝日,$B28)&gt;0)</formula>
    </cfRule>
    <cfRule type="expression" dxfId="999" priority="393" stopIfTrue="1">
      <formula>AND(WEEKDAY($B28)=7,(AND(WEEKDAY($B28,2)=6,COUNTIF(祝日,$B28)=0)))</formula>
    </cfRule>
  </conditionalFormatting>
  <conditionalFormatting sqref="B32">
    <cfRule type="expression" dxfId="998" priority="355" stopIfTrue="1">
      <formula>$A32=""</formula>
    </cfRule>
    <cfRule type="expression" dxfId="997" priority="356" stopIfTrue="1">
      <formula>OR(WEEKDAY($B32,2)&gt;5,COUNTIF(祝日,$B32)&gt;0)</formula>
    </cfRule>
    <cfRule type="expression" dxfId="996" priority="357" stopIfTrue="1">
      <formula>AND(WEEKDAY($B32)=7,(AND(WEEKDAY($B32,2)=6,COUNTIF(祝日,$B32)=0)))</formula>
    </cfRule>
  </conditionalFormatting>
  <conditionalFormatting sqref="B31">
    <cfRule type="expression" dxfId="995" priority="364" stopIfTrue="1">
      <formula>$A31=""</formula>
    </cfRule>
    <cfRule type="expression" dxfId="994" priority="365" stopIfTrue="1">
      <formula>OR(WEEKDAY($B31,2)&gt;5,COUNTIF(祝日,$B31)&gt;0)</formula>
    </cfRule>
    <cfRule type="expression" dxfId="993" priority="366" stopIfTrue="1">
      <formula>AND(WEEKDAY($B31)=7,(AND(WEEKDAY($B31,2)=6,COUNTIF(祝日,$B31)=0)))</formula>
    </cfRule>
  </conditionalFormatting>
  <conditionalFormatting sqref="F35 A35:D35">
    <cfRule type="expression" dxfId="992" priority="337" stopIfTrue="1">
      <formula>$A35=""</formula>
    </cfRule>
    <cfRule type="expression" dxfId="991" priority="338" stopIfTrue="1">
      <formula>OR(WEEKDAY($B35,2)&gt;5,COUNTIF(祝日,$B35)&gt;0)</formula>
    </cfRule>
    <cfRule type="expression" dxfId="990" priority="339" stopIfTrue="1">
      <formula>AND(WEEKDAY($B35)=7,(AND(WEEKDAY($B35,2)=6,COUNTIF(祝日,$B35)=0)))</formula>
    </cfRule>
  </conditionalFormatting>
  <conditionalFormatting sqref="F7 C7:D7">
    <cfRule type="expression" dxfId="989" priority="238" stopIfTrue="1">
      <formula>$A7=""</formula>
    </cfRule>
    <cfRule type="expression" dxfId="988" priority="239" stopIfTrue="1">
      <formula>OR(WEEKDAY($B7,2)&gt;5,COUNTIF(祝日,$B7)&gt;0)</formula>
    </cfRule>
    <cfRule type="expression" dxfId="987" priority="240" stopIfTrue="1">
      <formula>AND(WEEKDAY($B7)=7,(AND(WEEKDAY($B7,2)=6,COUNTIF(祝日,$B7)=0)))</formula>
    </cfRule>
  </conditionalFormatting>
  <conditionalFormatting sqref="C9:D9 F9:F10">
    <cfRule type="expression" dxfId="986" priority="232" stopIfTrue="1">
      <formula>$A9=""</formula>
    </cfRule>
    <cfRule type="expression" dxfId="985" priority="233" stopIfTrue="1">
      <formula>OR(WEEKDAY($B9,2)&gt;5,COUNTIF(祝日,$B9)&gt;0)</formula>
    </cfRule>
    <cfRule type="expression" dxfId="984" priority="234" stopIfTrue="1">
      <formula>AND(WEEKDAY($B9)=7,(AND(WEEKDAY($B9,2)=6,COUNTIF(祝日,$B9)=0)))</formula>
    </cfRule>
  </conditionalFormatting>
  <conditionalFormatting sqref="F10 C10:D10">
    <cfRule type="expression" dxfId="983" priority="229" stopIfTrue="1">
      <formula>$A10=""</formula>
    </cfRule>
    <cfRule type="expression" dxfId="982" priority="230" stopIfTrue="1">
      <formula>OR(WEEKDAY($B10,2)&gt;5,COUNTIF(祝日,$B10)&gt;0)</formula>
    </cfRule>
    <cfRule type="expression" dxfId="981" priority="231" stopIfTrue="1">
      <formula>AND(WEEKDAY($B10)=7,(AND(WEEKDAY($B10,2)=6,COUNTIF(祝日,$B10)=0)))</formula>
    </cfRule>
  </conditionalFormatting>
  <conditionalFormatting sqref="B17">
    <cfRule type="expression" dxfId="980" priority="118" stopIfTrue="1">
      <formula>$A17=""</formula>
    </cfRule>
    <cfRule type="expression" dxfId="979" priority="119" stopIfTrue="1">
      <formula>OR(WEEKDAY($B17,2)&gt;5,COUNTIF(祝日,$B17)&gt;0)</formula>
    </cfRule>
    <cfRule type="expression" dxfId="978" priority="120" stopIfTrue="1">
      <formula>AND(WEEKDAY($B17)=7,(AND(WEEKDAY($B17,2)=6,COUNTIF(祝日,$B17)=0)))</formula>
    </cfRule>
  </conditionalFormatting>
  <conditionalFormatting sqref="B15">
    <cfRule type="expression" dxfId="977" priority="142" stopIfTrue="1">
      <formula>$A15=""</formula>
    </cfRule>
    <cfRule type="expression" dxfId="976" priority="143" stopIfTrue="1">
      <formula>OR(WEEKDAY($B15,2)&gt;5,COUNTIF(祝日,$B15)&gt;0)</formula>
    </cfRule>
    <cfRule type="expression" dxfId="975" priority="144" stopIfTrue="1">
      <formula>AND(WEEKDAY($B15)=7,(AND(WEEKDAY($B15,2)=6,COUNTIF(祝日,$B15)=0)))</formula>
    </cfRule>
  </conditionalFormatting>
  <conditionalFormatting sqref="B24">
    <cfRule type="expression" dxfId="974" priority="82" stopIfTrue="1">
      <formula>$A24=""</formula>
    </cfRule>
    <cfRule type="expression" dxfId="973" priority="83" stopIfTrue="1">
      <formula>OR(WEEKDAY($B24,2)&gt;5,COUNTIF(祝日,$B24)&gt;0)</formula>
    </cfRule>
    <cfRule type="expression" dxfId="972" priority="84" stopIfTrue="1">
      <formula>AND(WEEKDAY($B24)=7,(AND(WEEKDAY($B24,2)=6,COUNTIF(祝日,$B24)=0)))</formula>
    </cfRule>
  </conditionalFormatting>
  <conditionalFormatting sqref="B29">
    <cfRule type="expression" dxfId="971" priority="94" stopIfTrue="1">
      <formula>$A29=""</formula>
    </cfRule>
    <cfRule type="expression" dxfId="970" priority="95" stopIfTrue="1">
      <formula>OR(WEEKDAY($B29,2)&gt;5,COUNTIF(祝日,$B29)&gt;0)</formula>
    </cfRule>
    <cfRule type="expression" dxfId="969" priority="96" stopIfTrue="1">
      <formula>AND(WEEKDAY($B29)=7,(AND(WEEKDAY($B29,2)=6,COUNTIF(祝日,$B29)=0)))</formula>
    </cfRule>
  </conditionalFormatting>
  <conditionalFormatting sqref="F8 C8:D8">
    <cfRule type="expression" dxfId="968" priority="67" stopIfTrue="1">
      <formula>$A8=""</formula>
    </cfRule>
    <cfRule type="expression" dxfId="967" priority="68" stopIfTrue="1">
      <formula>OR(WEEKDAY($B8,2)&gt;5,COUNTIF(祝日,$B8)&gt;0)</formula>
    </cfRule>
    <cfRule type="expression" dxfId="966" priority="69" stopIfTrue="1">
      <formula>AND(WEEKDAY($B8)=7,(AND(WEEKDAY($B8,2)=6,COUNTIF(祝日,$B8)=0)))</formula>
    </cfRule>
  </conditionalFormatting>
  <conditionalFormatting sqref="B22">
    <cfRule type="expression" dxfId="965" priority="106" stopIfTrue="1">
      <formula>$A22=""</formula>
    </cfRule>
    <cfRule type="expression" dxfId="964" priority="107" stopIfTrue="1">
      <formula>OR(WEEKDAY($B22,2)&gt;5,COUNTIF(祝日,$B22)&gt;0)</formula>
    </cfRule>
    <cfRule type="expression" dxfId="963" priority="108" stopIfTrue="1">
      <formula>AND(WEEKDAY($B22)=7,(AND(WEEKDAY($B22,2)=6,COUNTIF(祝日,$B22)=0)))</formula>
    </cfRule>
  </conditionalFormatting>
  <conditionalFormatting sqref="F17 C17:D17">
    <cfRule type="expression" dxfId="962" priority="112" stopIfTrue="1">
      <formula>$A17=""</formula>
    </cfRule>
    <cfRule type="expression" dxfId="961" priority="113" stopIfTrue="1">
      <formula>OR(WEEKDAY($B17,2)&gt;5,COUNTIF(祝日,$B17)&gt;0)</formula>
    </cfRule>
    <cfRule type="expression" dxfId="960" priority="114" stopIfTrue="1">
      <formula>AND(WEEKDAY($B17)=7,(AND(WEEKDAY($B17,2)=6,COUNTIF(祝日,$B17)=0)))</formula>
    </cfRule>
  </conditionalFormatting>
  <conditionalFormatting sqref="F5 C5:D5">
    <cfRule type="expression" dxfId="959" priority="73" stopIfTrue="1">
      <formula>$A5=""</formula>
    </cfRule>
    <cfRule type="expression" dxfId="958" priority="74" stopIfTrue="1">
      <formula>OR(WEEKDAY($B5,2)&gt;5,COUNTIF(祝日,$B5)&gt;0)</formula>
    </cfRule>
    <cfRule type="expression" dxfId="957" priority="75" stopIfTrue="1">
      <formula>AND(WEEKDAY($B5)=7,(AND(WEEKDAY($B5,2)=6,COUNTIF(祝日,$B5)=0)))</formula>
    </cfRule>
  </conditionalFormatting>
  <conditionalFormatting sqref="F12 C12:D12">
    <cfRule type="expression" dxfId="956" priority="70" stopIfTrue="1">
      <formula>$A12=""</formula>
    </cfRule>
    <cfRule type="expression" dxfId="955" priority="71" stopIfTrue="1">
      <formula>OR(WEEKDAY($B12,2)&gt;5,COUNTIF(祝日,$B12)&gt;0)</formula>
    </cfRule>
    <cfRule type="expression" dxfId="954" priority="72" stopIfTrue="1">
      <formula>AND(WEEKDAY($B12)=7,(AND(WEEKDAY($B12,2)=6,COUNTIF(祝日,$B12)=0)))</formula>
    </cfRule>
  </conditionalFormatting>
  <conditionalFormatting sqref="F19 C19:D19 C21:D21 F21">
    <cfRule type="expression" dxfId="953" priority="64" stopIfTrue="1">
      <formula>$A19=""</formula>
    </cfRule>
    <cfRule type="expression" dxfId="952" priority="65" stopIfTrue="1">
      <formula>OR(WEEKDAY($B19,2)&gt;5,COUNTIF(祝日,$B19)&gt;0)</formula>
    </cfRule>
    <cfRule type="expression" dxfId="951" priority="66" stopIfTrue="1">
      <formula>AND(WEEKDAY($B19)=7,(AND(WEEKDAY($B19,2)=6,COUNTIF(祝日,$B19)=0)))</formula>
    </cfRule>
  </conditionalFormatting>
  <conditionalFormatting sqref="F25 C25:D25">
    <cfRule type="expression" dxfId="950" priority="61" stopIfTrue="1">
      <formula>$A25=""</formula>
    </cfRule>
    <cfRule type="expression" dxfId="949" priority="62" stopIfTrue="1">
      <formula>OR(WEEKDAY($B25,2)&gt;5,COUNTIF(祝日,$B25)&gt;0)</formula>
    </cfRule>
    <cfRule type="expression" dxfId="948" priority="63" stopIfTrue="1">
      <formula>AND(WEEKDAY($B25)=7,(AND(WEEKDAY($B25,2)=6,COUNTIF(祝日,$B25)=0)))</formula>
    </cfRule>
  </conditionalFormatting>
  <conditionalFormatting sqref="F32 C32:D32">
    <cfRule type="expression" dxfId="947" priority="58" stopIfTrue="1">
      <formula>$A32=""</formula>
    </cfRule>
    <cfRule type="expression" dxfId="946" priority="59" stopIfTrue="1">
      <formula>OR(WEEKDAY($B32,2)&gt;5,COUNTIF(祝日,$B32)&gt;0)</formula>
    </cfRule>
    <cfRule type="expression" dxfId="945" priority="60" stopIfTrue="1">
      <formula>AND(WEEKDAY($B32)=7,(AND(WEEKDAY($B32,2)=6,COUNTIF(祝日,$B32)=0)))</formula>
    </cfRule>
  </conditionalFormatting>
  <conditionalFormatting sqref="A33">
    <cfRule type="expression" dxfId="944" priority="55" stopIfTrue="1">
      <formula>$A33=""</formula>
    </cfRule>
    <cfRule type="expression" dxfId="943" priority="56" stopIfTrue="1">
      <formula>OR(WEEKDAY($B33,2)&gt;5,COUNTIF(祝日,$B33)&gt;0)</formula>
    </cfRule>
    <cfRule type="expression" dxfId="942" priority="57" stopIfTrue="1">
      <formula>AND(WEEKDAY($B33)=7,(AND(WEEKDAY($B33,2)=6,COUNTIF(祝日,$B33)=0)))</formula>
    </cfRule>
  </conditionalFormatting>
  <conditionalFormatting sqref="F33 B33:D33">
    <cfRule type="expression" dxfId="941" priority="49" stopIfTrue="1">
      <formula>$A33=""</formula>
    </cfRule>
    <cfRule type="expression" dxfId="940" priority="50" stopIfTrue="1">
      <formula>OR(WEEKDAY($B33,2)&gt;5,COUNTIF(祝日,$B33)&gt;0)</formula>
    </cfRule>
    <cfRule type="expression" dxfId="939" priority="51" stopIfTrue="1">
      <formula>AND(WEEKDAY($B33)=7,(AND(WEEKDAY($B33,2)=6,COUNTIF(祝日,$B33)=0)))</formula>
    </cfRule>
  </conditionalFormatting>
  <conditionalFormatting sqref="F31 C31:D31">
    <cfRule type="expression" dxfId="938" priority="25" stopIfTrue="1">
      <formula>$A31=""</formula>
    </cfRule>
    <cfRule type="expression" dxfId="937" priority="26" stopIfTrue="1">
      <formula>OR(WEEKDAY($B31,2)&gt;5,COUNTIF(祝日,$B31)&gt;0)</formula>
    </cfRule>
    <cfRule type="expression" dxfId="936" priority="27" stopIfTrue="1">
      <formula>AND(WEEKDAY($B31)=7,(AND(WEEKDAY($B31,2)=6,COUNTIF(祝日,$B31)=0)))</formula>
    </cfRule>
  </conditionalFormatting>
  <conditionalFormatting sqref="F17 C17:D17">
    <cfRule type="expression" dxfId="935" priority="40" stopIfTrue="1">
      <formula>$A17=""</formula>
    </cfRule>
    <cfRule type="expression" dxfId="934" priority="41" stopIfTrue="1">
      <formula>OR(WEEKDAY($B17,2)&gt;5,COUNTIF(祝日,$B17)&gt;0)</formula>
    </cfRule>
    <cfRule type="expression" dxfId="933" priority="42" stopIfTrue="1">
      <formula>AND(WEEKDAY($B17)=7,(AND(WEEKDAY($B17,2)=6,COUNTIF(祝日,$B17)=0)))</formula>
    </cfRule>
  </conditionalFormatting>
  <conditionalFormatting sqref="F16 C16:D16">
    <cfRule type="expression" dxfId="932" priority="37" stopIfTrue="1">
      <formula>$A16=""</formula>
    </cfRule>
    <cfRule type="expression" dxfId="931" priority="38" stopIfTrue="1">
      <formula>OR(WEEKDAY($B16,2)&gt;5,COUNTIF(祝日,$B16)&gt;0)</formula>
    </cfRule>
    <cfRule type="expression" dxfId="930" priority="39" stopIfTrue="1">
      <formula>AND(WEEKDAY($B16)=7,(AND(WEEKDAY($B16,2)=6,COUNTIF(祝日,$B16)=0)))</formula>
    </cfRule>
  </conditionalFormatting>
  <conditionalFormatting sqref="F24 C24:D24">
    <cfRule type="expression" dxfId="929" priority="31" stopIfTrue="1">
      <formula>$A24=""</formula>
    </cfRule>
    <cfRule type="expression" dxfId="928" priority="32" stopIfTrue="1">
      <formula>OR(WEEKDAY($B24,2)&gt;5,COUNTIF(祝日,$B24)&gt;0)</formula>
    </cfRule>
    <cfRule type="expression" dxfId="927" priority="33" stopIfTrue="1">
      <formula>AND(WEEKDAY($B24)=7,(AND(WEEKDAY($B24,2)=6,COUNTIF(祝日,$B24)=0)))</formula>
    </cfRule>
  </conditionalFormatting>
  <conditionalFormatting sqref="F13 C13:D13">
    <cfRule type="expression" dxfId="926" priority="22" stopIfTrue="1">
      <formula>$A13=""</formula>
    </cfRule>
    <cfRule type="expression" dxfId="925" priority="23" stopIfTrue="1">
      <formula>OR(WEEKDAY($B13,2)&gt;5,COUNTIF(祝日,$B13)&gt;0)</formula>
    </cfRule>
    <cfRule type="expression" dxfId="924" priority="24" stopIfTrue="1">
      <formula>AND(WEEKDAY($B13)=7,(AND(WEEKDAY($B13,2)=6,COUNTIF(祝日,$B13)=0)))</formula>
    </cfRule>
  </conditionalFormatting>
  <conditionalFormatting sqref="F13 C13:D13">
    <cfRule type="expression" dxfId="923" priority="19" stopIfTrue="1">
      <formula>$A13=""</formula>
    </cfRule>
    <cfRule type="expression" dxfId="922" priority="20" stopIfTrue="1">
      <formula>OR(WEEKDAY($B13,2)&gt;5,COUNTIF(祝日,$B13)&gt;0)</formula>
    </cfRule>
    <cfRule type="expression" dxfId="921" priority="21" stopIfTrue="1">
      <formula>AND(WEEKDAY($B13)=7,(AND(WEEKDAY($B13,2)=6,COUNTIF(祝日,$B13)=0)))</formula>
    </cfRule>
  </conditionalFormatting>
  <conditionalFormatting sqref="F15 C15:D15">
    <cfRule type="expression" dxfId="920" priority="16" stopIfTrue="1">
      <formula>$A15=""</formula>
    </cfRule>
    <cfRule type="expression" dxfId="919" priority="17" stopIfTrue="1">
      <formula>OR(WEEKDAY($B15,2)&gt;5,COUNTIF(祝日,$B15)&gt;0)</formula>
    </cfRule>
    <cfRule type="expression" dxfId="918" priority="18" stopIfTrue="1">
      <formula>AND(WEEKDAY($B15)=7,(AND(WEEKDAY($B15,2)=6,COUNTIF(祝日,$B15)=0)))</formula>
    </cfRule>
  </conditionalFormatting>
  <conditionalFormatting sqref="F15 C15:D15">
    <cfRule type="expression" dxfId="917" priority="13" stopIfTrue="1">
      <formula>$A15=""</formula>
    </cfRule>
    <cfRule type="expression" dxfId="916" priority="14" stopIfTrue="1">
      <formula>OR(WEEKDAY($B15,2)&gt;5,COUNTIF(祝日,$B15)&gt;0)</formula>
    </cfRule>
    <cfRule type="expression" dxfId="915" priority="15" stopIfTrue="1">
      <formula>AND(WEEKDAY($B15)=7,(AND(WEEKDAY($B15,2)=6,COUNTIF(祝日,$B15)=0)))</formula>
    </cfRule>
  </conditionalFormatting>
  <conditionalFormatting sqref="F20 C20:D20">
    <cfRule type="expression" dxfId="914" priority="10" stopIfTrue="1">
      <formula>$A20=""</formula>
    </cfRule>
    <cfRule type="expression" dxfId="913" priority="11" stopIfTrue="1">
      <formula>OR(WEEKDAY($B20,2)&gt;5,COUNTIF(祝日,$B20)&gt;0)</formula>
    </cfRule>
    <cfRule type="expression" dxfId="912" priority="12" stopIfTrue="1">
      <formula>AND(WEEKDAY($B20)=7,(AND(WEEKDAY($B20,2)=6,COUNTIF(祝日,$B20)=0)))</formula>
    </cfRule>
  </conditionalFormatting>
  <conditionalFormatting sqref="F22 C22:D22">
    <cfRule type="expression" dxfId="911" priority="7" stopIfTrue="1">
      <formula>$A22=""</formula>
    </cfRule>
    <cfRule type="expression" dxfId="910" priority="8" stopIfTrue="1">
      <formula>OR(WEEKDAY($B22,2)&gt;5,COUNTIF(祝日,$B22)&gt;0)</formula>
    </cfRule>
    <cfRule type="expression" dxfId="909" priority="9" stopIfTrue="1">
      <formula>AND(WEEKDAY($B22)=7,(AND(WEEKDAY($B22,2)=6,COUNTIF(祝日,$B22)=0)))</formula>
    </cfRule>
  </conditionalFormatting>
  <conditionalFormatting sqref="F27 C27:D27">
    <cfRule type="expression" dxfId="908" priority="4" stopIfTrue="1">
      <formula>$A27=""</formula>
    </cfRule>
    <cfRule type="expression" dxfId="907" priority="5" stopIfTrue="1">
      <formula>OR(WEEKDAY($B27,2)&gt;5,COUNTIF(祝日,$B27)&gt;0)</formula>
    </cfRule>
    <cfRule type="expression" dxfId="906" priority="6" stopIfTrue="1">
      <formula>AND(WEEKDAY($B27)=7,(AND(WEEKDAY($B27,2)=6,COUNTIF(祝日,$B27)=0)))</formula>
    </cfRule>
  </conditionalFormatting>
  <conditionalFormatting sqref="F29 C29:D29">
    <cfRule type="expression" dxfId="905" priority="1" stopIfTrue="1">
      <formula>$A29=""</formula>
    </cfRule>
    <cfRule type="expression" dxfId="904" priority="2" stopIfTrue="1">
      <formula>OR(WEEKDAY($B29,2)&gt;5,COUNTIF(祝日,$B29)&gt;0)</formula>
    </cfRule>
    <cfRule type="expression" dxfId="903" priority="3" stopIfTrue="1">
      <formula>AND(WEEKDAY($B29)=7,(AND(WEEKDAY($B29,2)=6,COUNTIF(祝日,$B29)=0)))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C000"/>
  </sheetPr>
  <dimension ref="A1:G39"/>
  <sheetViews>
    <sheetView zoomScale="130" zoomScaleNormal="130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" style="49" customWidth="1"/>
    <col min="8" max="250" width="9" style="49"/>
    <col min="251" max="252" width="2.625" style="49" customWidth="1"/>
    <col min="253" max="253" width="14.625" style="49" customWidth="1"/>
    <col min="254" max="254" width="10.625" style="49" customWidth="1"/>
    <col min="255" max="255" width="14.125" style="49" customWidth="1"/>
    <col min="256" max="256" width="8.625" style="49" customWidth="1"/>
    <col min="257" max="257" width="15.625" style="49" customWidth="1"/>
    <col min="258" max="258" width="6.25" style="49" customWidth="1"/>
    <col min="259" max="506" width="9" style="49"/>
    <col min="507" max="508" width="2.625" style="49" customWidth="1"/>
    <col min="509" max="509" width="14.625" style="49" customWidth="1"/>
    <col min="510" max="510" width="10.625" style="49" customWidth="1"/>
    <col min="511" max="511" width="14.125" style="49" customWidth="1"/>
    <col min="512" max="512" width="8.625" style="49" customWidth="1"/>
    <col min="513" max="513" width="15.625" style="49" customWidth="1"/>
    <col min="514" max="514" width="6.25" style="49" customWidth="1"/>
    <col min="515" max="762" width="9" style="49"/>
    <col min="763" max="764" width="2.625" style="49" customWidth="1"/>
    <col min="765" max="765" width="14.625" style="49" customWidth="1"/>
    <col min="766" max="766" width="10.625" style="49" customWidth="1"/>
    <col min="767" max="767" width="14.125" style="49" customWidth="1"/>
    <col min="768" max="768" width="8.625" style="49" customWidth="1"/>
    <col min="769" max="769" width="15.625" style="49" customWidth="1"/>
    <col min="770" max="770" width="6.25" style="49" customWidth="1"/>
    <col min="771" max="1018" width="9" style="49"/>
    <col min="1019" max="1020" width="2.625" style="49" customWidth="1"/>
    <col min="1021" max="1021" width="14.625" style="49" customWidth="1"/>
    <col min="1022" max="1022" width="10.625" style="49" customWidth="1"/>
    <col min="1023" max="1023" width="14.125" style="49" customWidth="1"/>
    <col min="1024" max="1024" width="8.625" style="49" customWidth="1"/>
    <col min="1025" max="1025" width="15.625" style="49" customWidth="1"/>
    <col min="1026" max="1026" width="6.25" style="49" customWidth="1"/>
    <col min="1027" max="1274" width="9" style="49"/>
    <col min="1275" max="1276" width="2.625" style="49" customWidth="1"/>
    <col min="1277" max="1277" width="14.625" style="49" customWidth="1"/>
    <col min="1278" max="1278" width="10.625" style="49" customWidth="1"/>
    <col min="1279" max="1279" width="14.125" style="49" customWidth="1"/>
    <col min="1280" max="1280" width="8.625" style="49" customWidth="1"/>
    <col min="1281" max="1281" width="15.625" style="49" customWidth="1"/>
    <col min="1282" max="1282" width="6.25" style="49" customWidth="1"/>
    <col min="1283" max="1530" width="9" style="49"/>
    <col min="1531" max="1532" width="2.625" style="49" customWidth="1"/>
    <col min="1533" max="1533" width="14.625" style="49" customWidth="1"/>
    <col min="1534" max="1534" width="10.625" style="49" customWidth="1"/>
    <col min="1535" max="1535" width="14.125" style="49" customWidth="1"/>
    <col min="1536" max="1536" width="8.625" style="49" customWidth="1"/>
    <col min="1537" max="1537" width="15.625" style="49" customWidth="1"/>
    <col min="1538" max="1538" width="6.25" style="49" customWidth="1"/>
    <col min="1539" max="1786" width="9" style="49"/>
    <col min="1787" max="1788" width="2.625" style="49" customWidth="1"/>
    <col min="1789" max="1789" width="14.625" style="49" customWidth="1"/>
    <col min="1790" max="1790" width="10.625" style="49" customWidth="1"/>
    <col min="1791" max="1791" width="14.125" style="49" customWidth="1"/>
    <col min="1792" max="1792" width="8.625" style="49" customWidth="1"/>
    <col min="1793" max="1793" width="15.625" style="49" customWidth="1"/>
    <col min="1794" max="1794" width="6.25" style="49" customWidth="1"/>
    <col min="1795" max="2042" width="9" style="49"/>
    <col min="2043" max="2044" width="2.625" style="49" customWidth="1"/>
    <col min="2045" max="2045" width="14.625" style="49" customWidth="1"/>
    <col min="2046" max="2046" width="10.625" style="49" customWidth="1"/>
    <col min="2047" max="2047" width="14.125" style="49" customWidth="1"/>
    <col min="2048" max="2048" width="8.625" style="49" customWidth="1"/>
    <col min="2049" max="2049" width="15.625" style="49" customWidth="1"/>
    <col min="2050" max="2050" width="6.25" style="49" customWidth="1"/>
    <col min="2051" max="2298" width="9" style="49"/>
    <col min="2299" max="2300" width="2.625" style="49" customWidth="1"/>
    <col min="2301" max="2301" width="14.625" style="49" customWidth="1"/>
    <col min="2302" max="2302" width="10.625" style="49" customWidth="1"/>
    <col min="2303" max="2303" width="14.125" style="49" customWidth="1"/>
    <col min="2304" max="2304" width="8.625" style="49" customWidth="1"/>
    <col min="2305" max="2305" width="15.625" style="49" customWidth="1"/>
    <col min="2306" max="2306" width="6.25" style="49" customWidth="1"/>
    <col min="2307" max="2554" width="9" style="49"/>
    <col min="2555" max="2556" width="2.625" style="49" customWidth="1"/>
    <col min="2557" max="2557" width="14.625" style="49" customWidth="1"/>
    <col min="2558" max="2558" width="10.625" style="49" customWidth="1"/>
    <col min="2559" max="2559" width="14.125" style="49" customWidth="1"/>
    <col min="2560" max="2560" width="8.625" style="49" customWidth="1"/>
    <col min="2561" max="2561" width="15.625" style="49" customWidth="1"/>
    <col min="2562" max="2562" width="6.25" style="49" customWidth="1"/>
    <col min="2563" max="2810" width="9" style="49"/>
    <col min="2811" max="2812" width="2.625" style="49" customWidth="1"/>
    <col min="2813" max="2813" width="14.625" style="49" customWidth="1"/>
    <col min="2814" max="2814" width="10.625" style="49" customWidth="1"/>
    <col min="2815" max="2815" width="14.125" style="49" customWidth="1"/>
    <col min="2816" max="2816" width="8.625" style="49" customWidth="1"/>
    <col min="2817" max="2817" width="15.625" style="49" customWidth="1"/>
    <col min="2818" max="2818" width="6.25" style="49" customWidth="1"/>
    <col min="2819" max="3066" width="9" style="49"/>
    <col min="3067" max="3068" width="2.625" style="49" customWidth="1"/>
    <col min="3069" max="3069" width="14.625" style="49" customWidth="1"/>
    <col min="3070" max="3070" width="10.625" style="49" customWidth="1"/>
    <col min="3071" max="3071" width="14.125" style="49" customWidth="1"/>
    <col min="3072" max="3072" width="8.625" style="49" customWidth="1"/>
    <col min="3073" max="3073" width="15.625" style="49" customWidth="1"/>
    <col min="3074" max="3074" width="6.25" style="49" customWidth="1"/>
    <col min="3075" max="3322" width="9" style="49"/>
    <col min="3323" max="3324" width="2.625" style="49" customWidth="1"/>
    <col min="3325" max="3325" width="14.625" style="49" customWidth="1"/>
    <col min="3326" max="3326" width="10.625" style="49" customWidth="1"/>
    <col min="3327" max="3327" width="14.125" style="49" customWidth="1"/>
    <col min="3328" max="3328" width="8.625" style="49" customWidth="1"/>
    <col min="3329" max="3329" width="15.625" style="49" customWidth="1"/>
    <col min="3330" max="3330" width="6.25" style="49" customWidth="1"/>
    <col min="3331" max="3578" width="9" style="49"/>
    <col min="3579" max="3580" width="2.625" style="49" customWidth="1"/>
    <col min="3581" max="3581" width="14.625" style="49" customWidth="1"/>
    <col min="3582" max="3582" width="10.625" style="49" customWidth="1"/>
    <col min="3583" max="3583" width="14.125" style="49" customWidth="1"/>
    <col min="3584" max="3584" width="8.625" style="49" customWidth="1"/>
    <col min="3585" max="3585" width="15.625" style="49" customWidth="1"/>
    <col min="3586" max="3586" width="6.25" style="49" customWidth="1"/>
    <col min="3587" max="3834" width="9" style="49"/>
    <col min="3835" max="3836" width="2.625" style="49" customWidth="1"/>
    <col min="3837" max="3837" width="14.625" style="49" customWidth="1"/>
    <col min="3838" max="3838" width="10.625" style="49" customWidth="1"/>
    <col min="3839" max="3839" width="14.125" style="49" customWidth="1"/>
    <col min="3840" max="3840" width="8.625" style="49" customWidth="1"/>
    <col min="3841" max="3841" width="15.625" style="49" customWidth="1"/>
    <col min="3842" max="3842" width="6.25" style="49" customWidth="1"/>
    <col min="3843" max="4090" width="9" style="49"/>
    <col min="4091" max="4092" width="2.625" style="49" customWidth="1"/>
    <col min="4093" max="4093" width="14.625" style="49" customWidth="1"/>
    <col min="4094" max="4094" width="10.625" style="49" customWidth="1"/>
    <col min="4095" max="4095" width="14.125" style="49" customWidth="1"/>
    <col min="4096" max="4096" width="8.625" style="49" customWidth="1"/>
    <col min="4097" max="4097" width="15.625" style="49" customWidth="1"/>
    <col min="4098" max="4098" width="6.25" style="49" customWidth="1"/>
    <col min="4099" max="4346" width="9" style="49"/>
    <col min="4347" max="4348" width="2.625" style="49" customWidth="1"/>
    <col min="4349" max="4349" width="14.625" style="49" customWidth="1"/>
    <col min="4350" max="4350" width="10.625" style="49" customWidth="1"/>
    <col min="4351" max="4351" width="14.125" style="49" customWidth="1"/>
    <col min="4352" max="4352" width="8.625" style="49" customWidth="1"/>
    <col min="4353" max="4353" width="15.625" style="49" customWidth="1"/>
    <col min="4354" max="4354" width="6.25" style="49" customWidth="1"/>
    <col min="4355" max="4602" width="9" style="49"/>
    <col min="4603" max="4604" width="2.625" style="49" customWidth="1"/>
    <col min="4605" max="4605" width="14.625" style="49" customWidth="1"/>
    <col min="4606" max="4606" width="10.625" style="49" customWidth="1"/>
    <col min="4607" max="4607" width="14.125" style="49" customWidth="1"/>
    <col min="4608" max="4608" width="8.625" style="49" customWidth="1"/>
    <col min="4609" max="4609" width="15.625" style="49" customWidth="1"/>
    <col min="4610" max="4610" width="6.25" style="49" customWidth="1"/>
    <col min="4611" max="4858" width="9" style="49"/>
    <col min="4859" max="4860" width="2.625" style="49" customWidth="1"/>
    <col min="4861" max="4861" width="14.625" style="49" customWidth="1"/>
    <col min="4862" max="4862" width="10.625" style="49" customWidth="1"/>
    <col min="4863" max="4863" width="14.125" style="49" customWidth="1"/>
    <col min="4864" max="4864" width="8.625" style="49" customWidth="1"/>
    <col min="4865" max="4865" width="15.625" style="49" customWidth="1"/>
    <col min="4866" max="4866" width="6.25" style="49" customWidth="1"/>
    <col min="4867" max="5114" width="9" style="49"/>
    <col min="5115" max="5116" width="2.625" style="49" customWidth="1"/>
    <col min="5117" max="5117" width="14.625" style="49" customWidth="1"/>
    <col min="5118" max="5118" width="10.625" style="49" customWidth="1"/>
    <col min="5119" max="5119" width="14.125" style="49" customWidth="1"/>
    <col min="5120" max="5120" width="8.625" style="49" customWidth="1"/>
    <col min="5121" max="5121" width="15.625" style="49" customWidth="1"/>
    <col min="5122" max="5122" width="6.25" style="49" customWidth="1"/>
    <col min="5123" max="5370" width="9" style="49"/>
    <col min="5371" max="5372" width="2.625" style="49" customWidth="1"/>
    <col min="5373" max="5373" width="14.625" style="49" customWidth="1"/>
    <col min="5374" max="5374" width="10.625" style="49" customWidth="1"/>
    <col min="5375" max="5375" width="14.125" style="49" customWidth="1"/>
    <col min="5376" max="5376" width="8.625" style="49" customWidth="1"/>
    <col min="5377" max="5377" width="15.625" style="49" customWidth="1"/>
    <col min="5378" max="5378" width="6.25" style="49" customWidth="1"/>
    <col min="5379" max="5626" width="9" style="49"/>
    <col min="5627" max="5628" width="2.625" style="49" customWidth="1"/>
    <col min="5629" max="5629" width="14.625" style="49" customWidth="1"/>
    <col min="5630" max="5630" width="10.625" style="49" customWidth="1"/>
    <col min="5631" max="5631" width="14.125" style="49" customWidth="1"/>
    <col min="5632" max="5632" width="8.625" style="49" customWidth="1"/>
    <col min="5633" max="5633" width="15.625" style="49" customWidth="1"/>
    <col min="5634" max="5634" width="6.25" style="49" customWidth="1"/>
    <col min="5635" max="5882" width="9" style="49"/>
    <col min="5883" max="5884" width="2.625" style="49" customWidth="1"/>
    <col min="5885" max="5885" width="14.625" style="49" customWidth="1"/>
    <col min="5886" max="5886" width="10.625" style="49" customWidth="1"/>
    <col min="5887" max="5887" width="14.125" style="49" customWidth="1"/>
    <col min="5888" max="5888" width="8.625" style="49" customWidth="1"/>
    <col min="5889" max="5889" width="15.625" style="49" customWidth="1"/>
    <col min="5890" max="5890" width="6.25" style="49" customWidth="1"/>
    <col min="5891" max="6138" width="9" style="49"/>
    <col min="6139" max="6140" width="2.625" style="49" customWidth="1"/>
    <col min="6141" max="6141" width="14.625" style="49" customWidth="1"/>
    <col min="6142" max="6142" width="10.625" style="49" customWidth="1"/>
    <col min="6143" max="6143" width="14.125" style="49" customWidth="1"/>
    <col min="6144" max="6144" width="8.625" style="49" customWidth="1"/>
    <col min="6145" max="6145" width="15.625" style="49" customWidth="1"/>
    <col min="6146" max="6146" width="6.25" style="49" customWidth="1"/>
    <col min="6147" max="6394" width="9" style="49"/>
    <col min="6395" max="6396" width="2.625" style="49" customWidth="1"/>
    <col min="6397" max="6397" width="14.625" style="49" customWidth="1"/>
    <col min="6398" max="6398" width="10.625" style="49" customWidth="1"/>
    <col min="6399" max="6399" width="14.125" style="49" customWidth="1"/>
    <col min="6400" max="6400" width="8.625" style="49" customWidth="1"/>
    <col min="6401" max="6401" width="15.625" style="49" customWidth="1"/>
    <col min="6402" max="6402" width="6.25" style="49" customWidth="1"/>
    <col min="6403" max="6650" width="9" style="49"/>
    <col min="6651" max="6652" width="2.625" style="49" customWidth="1"/>
    <col min="6653" max="6653" width="14.625" style="49" customWidth="1"/>
    <col min="6654" max="6654" width="10.625" style="49" customWidth="1"/>
    <col min="6655" max="6655" width="14.125" style="49" customWidth="1"/>
    <col min="6656" max="6656" width="8.625" style="49" customWidth="1"/>
    <col min="6657" max="6657" width="15.625" style="49" customWidth="1"/>
    <col min="6658" max="6658" width="6.25" style="49" customWidth="1"/>
    <col min="6659" max="6906" width="9" style="49"/>
    <col min="6907" max="6908" width="2.625" style="49" customWidth="1"/>
    <col min="6909" max="6909" width="14.625" style="49" customWidth="1"/>
    <col min="6910" max="6910" width="10.625" style="49" customWidth="1"/>
    <col min="6911" max="6911" width="14.125" style="49" customWidth="1"/>
    <col min="6912" max="6912" width="8.625" style="49" customWidth="1"/>
    <col min="6913" max="6913" width="15.625" style="49" customWidth="1"/>
    <col min="6914" max="6914" width="6.25" style="49" customWidth="1"/>
    <col min="6915" max="7162" width="9" style="49"/>
    <col min="7163" max="7164" width="2.625" style="49" customWidth="1"/>
    <col min="7165" max="7165" width="14.625" style="49" customWidth="1"/>
    <col min="7166" max="7166" width="10.625" style="49" customWidth="1"/>
    <col min="7167" max="7167" width="14.125" style="49" customWidth="1"/>
    <col min="7168" max="7168" width="8.625" style="49" customWidth="1"/>
    <col min="7169" max="7169" width="15.625" style="49" customWidth="1"/>
    <col min="7170" max="7170" width="6.25" style="49" customWidth="1"/>
    <col min="7171" max="7418" width="9" style="49"/>
    <col min="7419" max="7420" width="2.625" style="49" customWidth="1"/>
    <col min="7421" max="7421" width="14.625" style="49" customWidth="1"/>
    <col min="7422" max="7422" width="10.625" style="49" customWidth="1"/>
    <col min="7423" max="7423" width="14.125" style="49" customWidth="1"/>
    <col min="7424" max="7424" width="8.625" style="49" customWidth="1"/>
    <col min="7425" max="7425" width="15.625" style="49" customWidth="1"/>
    <col min="7426" max="7426" width="6.25" style="49" customWidth="1"/>
    <col min="7427" max="7674" width="9" style="49"/>
    <col min="7675" max="7676" width="2.625" style="49" customWidth="1"/>
    <col min="7677" max="7677" width="14.625" style="49" customWidth="1"/>
    <col min="7678" max="7678" width="10.625" style="49" customWidth="1"/>
    <col min="7679" max="7679" width="14.125" style="49" customWidth="1"/>
    <col min="7680" max="7680" width="8.625" style="49" customWidth="1"/>
    <col min="7681" max="7681" width="15.625" style="49" customWidth="1"/>
    <col min="7682" max="7682" width="6.25" style="49" customWidth="1"/>
    <col min="7683" max="7930" width="9" style="49"/>
    <col min="7931" max="7932" width="2.625" style="49" customWidth="1"/>
    <col min="7933" max="7933" width="14.625" style="49" customWidth="1"/>
    <col min="7934" max="7934" width="10.625" style="49" customWidth="1"/>
    <col min="7935" max="7935" width="14.125" style="49" customWidth="1"/>
    <col min="7936" max="7936" width="8.625" style="49" customWidth="1"/>
    <col min="7937" max="7937" width="15.625" style="49" customWidth="1"/>
    <col min="7938" max="7938" width="6.25" style="49" customWidth="1"/>
    <col min="7939" max="8186" width="9" style="49"/>
    <col min="8187" max="8188" width="2.625" style="49" customWidth="1"/>
    <col min="8189" max="8189" width="14.625" style="49" customWidth="1"/>
    <col min="8190" max="8190" width="10.625" style="49" customWidth="1"/>
    <col min="8191" max="8191" width="14.125" style="49" customWidth="1"/>
    <col min="8192" max="8192" width="8.625" style="49" customWidth="1"/>
    <col min="8193" max="8193" width="15.625" style="49" customWidth="1"/>
    <col min="8194" max="8194" width="6.25" style="49" customWidth="1"/>
    <col min="8195" max="8442" width="9" style="49"/>
    <col min="8443" max="8444" width="2.625" style="49" customWidth="1"/>
    <col min="8445" max="8445" width="14.625" style="49" customWidth="1"/>
    <col min="8446" max="8446" width="10.625" style="49" customWidth="1"/>
    <col min="8447" max="8447" width="14.125" style="49" customWidth="1"/>
    <col min="8448" max="8448" width="8.625" style="49" customWidth="1"/>
    <col min="8449" max="8449" width="15.625" style="49" customWidth="1"/>
    <col min="8450" max="8450" width="6.25" style="49" customWidth="1"/>
    <col min="8451" max="8698" width="9" style="49"/>
    <col min="8699" max="8700" width="2.625" style="49" customWidth="1"/>
    <col min="8701" max="8701" width="14.625" style="49" customWidth="1"/>
    <col min="8702" max="8702" width="10.625" style="49" customWidth="1"/>
    <col min="8703" max="8703" width="14.125" style="49" customWidth="1"/>
    <col min="8704" max="8704" width="8.625" style="49" customWidth="1"/>
    <col min="8705" max="8705" width="15.625" style="49" customWidth="1"/>
    <col min="8706" max="8706" width="6.25" style="49" customWidth="1"/>
    <col min="8707" max="8954" width="9" style="49"/>
    <col min="8955" max="8956" width="2.625" style="49" customWidth="1"/>
    <col min="8957" max="8957" width="14.625" style="49" customWidth="1"/>
    <col min="8958" max="8958" width="10.625" style="49" customWidth="1"/>
    <col min="8959" max="8959" width="14.125" style="49" customWidth="1"/>
    <col min="8960" max="8960" width="8.625" style="49" customWidth="1"/>
    <col min="8961" max="8961" width="15.625" style="49" customWidth="1"/>
    <col min="8962" max="8962" width="6.25" style="49" customWidth="1"/>
    <col min="8963" max="9210" width="9" style="49"/>
    <col min="9211" max="9212" width="2.625" style="49" customWidth="1"/>
    <col min="9213" max="9213" width="14.625" style="49" customWidth="1"/>
    <col min="9214" max="9214" width="10.625" style="49" customWidth="1"/>
    <col min="9215" max="9215" width="14.125" style="49" customWidth="1"/>
    <col min="9216" max="9216" width="8.625" style="49" customWidth="1"/>
    <col min="9217" max="9217" width="15.625" style="49" customWidth="1"/>
    <col min="9218" max="9218" width="6.25" style="49" customWidth="1"/>
    <col min="9219" max="9466" width="9" style="49"/>
    <col min="9467" max="9468" width="2.625" style="49" customWidth="1"/>
    <col min="9469" max="9469" width="14.625" style="49" customWidth="1"/>
    <col min="9470" max="9470" width="10.625" style="49" customWidth="1"/>
    <col min="9471" max="9471" width="14.125" style="49" customWidth="1"/>
    <col min="9472" max="9472" width="8.625" style="49" customWidth="1"/>
    <col min="9473" max="9473" width="15.625" style="49" customWidth="1"/>
    <col min="9474" max="9474" width="6.25" style="49" customWidth="1"/>
    <col min="9475" max="9722" width="9" style="49"/>
    <col min="9723" max="9724" width="2.625" style="49" customWidth="1"/>
    <col min="9725" max="9725" width="14.625" style="49" customWidth="1"/>
    <col min="9726" max="9726" width="10.625" style="49" customWidth="1"/>
    <col min="9727" max="9727" width="14.125" style="49" customWidth="1"/>
    <col min="9728" max="9728" width="8.625" style="49" customWidth="1"/>
    <col min="9729" max="9729" width="15.625" style="49" customWidth="1"/>
    <col min="9730" max="9730" width="6.25" style="49" customWidth="1"/>
    <col min="9731" max="9978" width="9" style="49"/>
    <col min="9979" max="9980" width="2.625" style="49" customWidth="1"/>
    <col min="9981" max="9981" width="14.625" style="49" customWidth="1"/>
    <col min="9982" max="9982" width="10.625" style="49" customWidth="1"/>
    <col min="9983" max="9983" width="14.125" style="49" customWidth="1"/>
    <col min="9984" max="9984" width="8.625" style="49" customWidth="1"/>
    <col min="9985" max="9985" width="15.625" style="49" customWidth="1"/>
    <col min="9986" max="9986" width="6.25" style="49" customWidth="1"/>
    <col min="9987" max="10234" width="9" style="49"/>
    <col min="10235" max="10236" width="2.625" style="49" customWidth="1"/>
    <col min="10237" max="10237" width="14.625" style="49" customWidth="1"/>
    <col min="10238" max="10238" width="10.625" style="49" customWidth="1"/>
    <col min="10239" max="10239" width="14.125" style="49" customWidth="1"/>
    <col min="10240" max="10240" width="8.625" style="49" customWidth="1"/>
    <col min="10241" max="10241" width="15.625" style="49" customWidth="1"/>
    <col min="10242" max="10242" width="6.25" style="49" customWidth="1"/>
    <col min="10243" max="10490" width="9" style="49"/>
    <col min="10491" max="10492" width="2.625" style="49" customWidth="1"/>
    <col min="10493" max="10493" width="14.625" style="49" customWidth="1"/>
    <col min="10494" max="10494" width="10.625" style="49" customWidth="1"/>
    <col min="10495" max="10495" width="14.125" style="49" customWidth="1"/>
    <col min="10496" max="10496" width="8.625" style="49" customWidth="1"/>
    <col min="10497" max="10497" width="15.625" style="49" customWidth="1"/>
    <col min="10498" max="10498" width="6.25" style="49" customWidth="1"/>
    <col min="10499" max="10746" width="9" style="49"/>
    <col min="10747" max="10748" width="2.625" style="49" customWidth="1"/>
    <col min="10749" max="10749" width="14.625" style="49" customWidth="1"/>
    <col min="10750" max="10750" width="10.625" style="49" customWidth="1"/>
    <col min="10751" max="10751" width="14.125" style="49" customWidth="1"/>
    <col min="10752" max="10752" width="8.625" style="49" customWidth="1"/>
    <col min="10753" max="10753" width="15.625" style="49" customWidth="1"/>
    <col min="10754" max="10754" width="6.25" style="49" customWidth="1"/>
    <col min="10755" max="11002" width="9" style="49"/>
    <col min="11003" max="11004" width="2.625" style="49" customWidth="1"/>
    <col min="11005" max="11005" width="14.625" style="49" customWidth="1"/>
    <col min="11006" max="11006" width="10.625" style="49" customWidth="1"/>
    <col min="11007" max="11007" width="14.125" style="49" customWidth="1"/>
    <col min="11008" max="11008" width="8.625" style="49" customWidth="1"/>
    <col min="11009" max="11009" width="15.625" style="49" customWidth="1"/>
    <col min="11010" max="11010" width="6.25" style="49" customWidth="1"/>
    <col min="11011" max="11258" width="9" style="49"/>
    <col min="11259" max="11260" width="2.625" style="49" customWidth="1"/>
    <col min="11261" max="11261" width="14.625" style="49" customWidth="1"/>
    <col min="11262" max="11262" width="10.625" style="49" customWidth="1"/>
    <col min="11263" max="11263" width="14.125" style="49" customWidth="1"/>
    <col min="11264" max="11264" width="8.625" style="49" customWidth="1"/>
    <col min="11265" max="11265" width="15.625" style="49" customWidth="1"/>
    <col min="11266" max="11266" width="6.25" style="49" customWidth="1"/>
    <col min="11267" max="11514" width="9" style="49"/>
    <col min="11515" max="11516" width="2.625" style="49" customWidth="1"/>
    <col min="11517" max="11517" width="14.625" style="49" customWidth="1"/>
    <col min="11518" max="11518" width="10.625" style="49" customWidth="1"/>
    <col min="11519" max="11519" width="14.125" style="49" customWidth="1"/>
    <col min="11520" max="11520" width="8.625" style="49" customWidth="1"/>
    <col min="11521" max="11521" width="15.625" style="49" customWidth="1"/>
    <col min="11522" max="11522" width="6.25" style="49" customWidth="1"/>
    <col min="11523" max="11770" width="9" style="49"/>
    <col min="11771" max="11772" width="2.625" style="49" customWidth="1"/>
    <col min="11773" max="11773" width="14.625" style="49" customWidth="1"/>
    <col min="11774" max="11774" width="10.625" style="49" customWidth="1"/>
    <col min="11775" max="11775" width="14.125" style="49" customWidth="1"/>
    <col min="11776" max="11776" width="8.625" style="49" customWidth="1"/>
    <col min="11777" max="11777" width="15.625" style="49" customWidth="1"/>
    <col min="11778" max="11778" width="6.25" style="49" customWidth="1"/>
    <col min="11779" max="12026" width="9" style="49"/>
    <col min="12027" max="12028" width="2.625" style="49" customWidth="1"/>
    <col min="12029" max="12029" width="14.625" style="49" customWidth="1"/>
    <col min="12030" max="12030" width="10.625" style="49" customWidth="1"/>
    <col min="12031" max="12031" width="14.125" style="49" customWidth="1"/>
    <col min="12032" max="12032" width="8.625" style="49" customWidth="1"/>
    <col min="12033" max="12033" width="15.625" style="49" customWidth="1"/>
    <col min="12034" max="12034" width="6.25" style="49" customWidth="1"/>
    <col min="12035" max="12282" width="9" style="49"/>
    <col min="12283" max="12284" width="2.625" style="49" customWidth="1"/>
    <col min="12285" max="12285" width="14.625" style="49" customWidth="1"/>
    <col min="12286" max="12286" width="10.625" style="49" customWidth="1"/>
    <col min="12287" max="12287" width="14.125" style="49" customWidth="1"/>
    <col min="12288" max="12288" width="8.625" style="49" customWidth="1"/>
    <col min="12289" max="12289" width="15.625" style="49" customWidth="1"/>
    <col min="12290" max="12290" width="6.25" style="49" customWidth="1"/>
    <col min="12291" max="12538" width="9" style="49"/>
    <col min="12539" max="12540" width="2.625" style="49" customWidth="1"/>
    <col min="12541" max="12541" width="14.625" style="49" customWidth="1"/>
    <col min="12542" max="12542" width="10.625" style="49" customWidth="1"/>
    <col min="12543" max="12543" width="14.125" style="49" customWidth="1"/>
    <col min="12544" max="12544" width="8.625" style="49" customWidth="1"/>
    <col min="12545" max="12545" width="15.625" style="49" customWidth="1"/>
    <col min="12546" max="12546" width="6.25" style="49" customWidth="1"/>
    <col min="12547" max="12794" width="9" style="49"/>
    <col min="12795" max="12796" width="2.625" style="49" customWidth="1"/>
    <col min="12797" max="12797" width="14.625" style="49" customWidth="1"/>
    <col min="12798" max="12798" width="10.625" style="49" customWidth="1"/>
    <col min="12799" max="12799" width="14.125" style="49" customWidth="1"/>
    <col min="12800" max="12800" width="8.625" style="49" customWidth="1"/>
    <col min="12801" max="12801" width="15.625" style="49" customWidth="1"/>
    <col min="12802" max="12802" width="6.25" style="49" customWidth="1"/>
    <col min="12803" max="13050" width="9" style="49"/>
    <col min="13051" max="13052" width="2.625" style="49" customWidth="1"/>
    <col min="13053" max="13053" width="14.625" style="49" customWidth="1"/>
    <col min="13054" max="13054" width="10.625" style="49" customWidth="1"/>
    <col min="13055" max="13055" width="14.125" style="49" customWidth="1"/>
    <col min="13056" max="13056" width="8.625" style="49" customWidth="1"/>
    <col min="13057" max="13057" width="15.625" style="49" customWidth="1"/>
    <col min="13058" max="13058" width="6.25" style="49" customWidth="1"/>
    <col min="13059" max="13306" width="9" style="49"/>
    <col min="13307" max="13308" width="2.625" style="49" customWidth="1"/>
    <col min="13309" max="13309" width="14.625" style="49" customWidth="1"/>
    <col min="13310" max="13310" width="10.625" style="49" customWidth="1"/>
    <col min="13311" max="13311" width="14.125" style="49" customWidth="1"/>
    <col min="13312" max="13312" width="8.625" style="49" customWidth="1"/>
    <col min="13313" max="13313" width="15.625" style="49" customWidth="1"/>
    <col min="13314" max="13314" width="6.25" style="49" customWidth="1"/>
    <col min="13315" max="13562" width="9" style="49"/>
    <col min="13563" max="13564" width="2.625" style="49" customWidth="1"/>
    <col min="13565" max="13565" width="14.625" style="49" customWidth="1"/>
    <col min="13566" max="13566" width="10.625" style="49" customWidth="1"/>
    <col min="13567" max="13567" width="14.125" style="49" customWidth="1"/>
    <col min="13568" max="13568" width="8.625" style="49" customWidth="1"/>
    <col min="13569" max="13569" width="15.625" style="49" customWidth="1"/>
    <col min="13570" max="13570" width="6.25" style="49" customWidth="1"/>
    <col min="13571" max="13818" width="9" style="49"/>
    <col min="13819" max="13820" width="2.625" style="49" customWidth="1"/>
    <col min="13821" max="13821" width="14.625" style="49" customWidth="1"/>
    <col min="13822" max="13822" width="10.625" style="49" customWidth="1"/>
    <col min="13823" max="13823" width="14.125" style="49" customWidth="1"/>
    <col min="13824" max="13824" width="8.625" style="49" customWidth="1"/>
    <col min="13825" max="13825" width="15.625" style="49" customWidth="1"/>
    <col min="13826" max="13826" width="6.25" style="49" customWidth="1"/>
    <col min="13827" max="14074" width="9" style="49"/>
    <col min="14075" max="14076" width="2.625" style="49" customWidth="1"/>
    <col min="14077" max="14077" width="14.625" style="49" customWidth="1"/>
    <col min="14078" max="14078" width="10.625" style="49" customWidth="1"/>
    <col min="14079" max="14079" width="14.125" style="49" customWidth="1"/>
    <col min="14080" max="14080" width="8.625" style="49" customWidth="1"/>
    <col min="14081" max="14081" width="15.625" style="49" customWidth="1"/>
    <col min="14082" max="14082" width="6.25" style="49" customWidth="1"/>
    <col min="14083" max="14330" width="9" style="49"/>
    <col min="14331" max="14332" width="2.625" style="49" customWidth="1"/>
    <col min="14333" max="14333" width="14.625" style="49" customWidth="1"/>
    <col min="14334" max="14334" width="10.625" style="49" customWidth="1"/>
    <col min="14335" max="14335" width="14.125" style="49" customWidth="1"/>
    <col min="14336" max="14336" width="8.625" style="49" customWidth="1"/>
    <col min="14337" max="14337" width="15.625" style="49" customWidth="1"/>
    <col min="14338" max="14338" width="6.25" style="49" customWidth="1"/>
    <col min="14339" max="14586" width="9" style="49"/>
    <col min="14587" max="14588" width="2.625" style="49" customWidth="1"/>
    <col min="14589" max="14589" width="14.625" style="49" customWidth="1"/>
    <col min="14590" max="14590" width="10.625" style="49" customWidth="1"/>
    <col min="14591" max="14591" width="14.125" style="49" customWidth="1"/>
    <col min="14592" max="14592" width="8.625" style="49" customWidth="1"/>
    <col min="14593" max="14593" width="15.625" style="49" customWidth="1"/>
    <col min="14594" max="14594" width="6.25" style="49" customWidth="1"/>
    <col min="14595" max="14842" width="9" style="49"/>
    <col min="14843" max="14844" width="2.625" style="49" customWidth="1"/>
    <col min="14845" max="14845" width="14.625" style="49" customWidth="1"/>
    <col min="14846" max="14846" width="10.625" style="49" customWidth="1"/>
    <col min="14847" max="14847" width="14.125" style="49" customWidth="1"/>
    <col min="14848" max="14848" width="8.625" style="49" customWidth="1"/>
    <col min="14849" max="14849" width="15.625" style="49" customWidth="1"/>
    <col min="14850" max="14850" width="6.25" style="49" customWidth="1"/>
    <col min="14851" max="15098" width="9" style="49"/>
    <col min="15099" max="15100" width="2.625" style="49" customWidth="1"/>
    <col min="15101" max="15101" width="14.625" style="49" customWidth="1"/>
    <col min="15102" max="15102" width="10.625" style="49" customWidth="1"/>
    <col min="15103" max="15103" width="14.125" style="49" customWidth="1"/>
    <col min="15104" max="15104" width="8.625" style="49" customWidth="1"/>
    <col min="15105" max="15105" width="15.625" style="49" customWidth="1"/>
    <col min="15106" max="15106" width="6.25" style="49" customWidth="1"/>
    <col min="15107" max="15354" width="9" style="49"/>
    <col min="15355" max="15356" width="2.625" style="49" customWidth="1"/>
    <col min="15357" max="15357" width="14.625" style="49" customWidth="1"/>
    <col min="15358" max="15358" width="10.625" style="49" customWidth="1"/>
    <col min="15359" max="15359" width="14.125" style="49" customWidth="1"/>
    <col min="15360" max="15360" width="8.625" style="49" customWidth="1"/>
    <col min="15361" max="15361" width="15.625" style="49" customWidth="1"/>
    <col min="15362" max="15362" width="6.25" style="49" customWidth="1"/>
    <col min="15363" max="15610" width="9" style="49"/>
    <col min="15611" max="15612" width="2.625" style="49" customWidth="1"/>
    <col min="15613" max="15613" width="14.625" style="49" customWidth="1"/>
    <col min="15614" max="15614" width="10.625" style="49" customWidth="1"/>
    <col min="15615" max="15615" width="14.125" style="49" customWidth="1"/>
    <col min="15616" max="15616" width="8.625" style="49" customWidth="1"/>
    <col min="15617" max="15617" width="15.625" style="49" customWidth="1"/>
    <col min="15618" max="15618" width="6.25" style="49" customWidth="1"/>
    <col min="15619" max="15866" width="9" style="49"/>
    <col min="15867" max="15868" width="2.625" style="49" customWidth="1"/>
    <col min="15869" max="15869" width="14.625" style="49" customWidth="1"/>
    <col min="15870" max="15870" width="10.625" style="49" customWidth="1"/>
    <col min="15871" max="15871" width="14.125" style="49" customWidth="1"/>
    <col min="15872" max="15872" width="8.625" style="49" customWidth="1"/>
    <col min="15873" max="15873" width="15.625" style="49" customWidth="1"/>
    <col min="15874" max="15874" width="6.25" style="49" customWidth="1"/>
    <col min="15875" max="16122" width="9" style="49"/>
    <col min="16123" max="16124" width="2.625" style="49" customWidth="1"/>
    <col min="16125" max="16125" width="14.625" style="49" customWidth="1"/>
    <col min="16126" max="16126" width="10.625" style="49" customWidth="1"/>
    <col min="16127" max="16127" width="14.125" style="49" customWidth="1"/>
    <col min="16128" max="16128" width="8.625" style="49" customWidth="1"/>
    <col min="16129" max="16129" width="15.625" style="49" customWidth="1"/>
    <col min="16130" max="16130" width="6.25" style="49" customWidth="1"/>
    <col min="16131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6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33" customHeight="1" thickTop="1" x14ac:dyDescent="0.15">
      <c r="A5" s="316">
        <v>1</v>
      </c>
      <c r="B5" s="157">
        <f>DATE(基本データ!$F$4,11,$A5)</f>
        <v>45597</v>
      </c>
      <c r="C5" s="55" t="s">
        <v>435</v>
      </c>
      <c r="D5" s="506" t="s">
        <v>436</v>
      </c>
      <c r="E5" s="507"/>
      <c r="F5" s="55" t="s">
        <v>333</v>
      </c>
      <c r="G5" s="264">
        <f>年間行事!AO4</f>
        <v>0</v>
      </c>
    </row>
    <row r="6" spans="1:7" ht="21.75" customHeight="1" x14ac:dyDescent="0.15">
      <c r="A6" s="316">
        <v>2</v>
      </c>
      <c r="B6" s="157">
        <f>DATE(基本データ!$F$4,11,$A6)</f>
        <v>45598</v>
      </c>
      <c r="C6" s="55"/>
      <c r="D6" s="506"/>
      <c r="E6" s="507"/>
      <c r="F6" s="55"/>
      <c r="G6" s="264">
        <f>年間行事!AO5</f>
        <v>0</v>
      </c>
    </row>
    <row r="7" spans="1:7" ht="17.25" customHeight="1" x14ac:dyDescent="0.15">
      <c r="A7" s="316">
        <v>3</v>
      </c>
      <c r="B7" s="157">
        <f>DATE(基本データ!$F$4,11,$A7)</f>
        <v>45599</v>
      </c>
      <c r="C7" s="55"/>
      <c r="D7" s="506"/>
      <c r="E7" s="507"/>
      <c r="F7" s="55"/>
      <c r="G7" s="264" t="str">
        <f>年間行事!AO6</f>
        <v>文化の日</v>
      </c>
    </row>
    <row r="8" spans="1:7" ht="17.25" customHeight="1" x14ac:dyDescent="0.15">
      <c r="A8" s="319">
        <v>4</v>
      </c>
      <c r="B8" s="309">
        <f>DATE(基本データ!$F$4,11,$A8)</f>
        <v>45600</v>
      </c>
      <c r="C8" s="93"/>
      <c r="D8" s="535"/>
      <c r="E8" s="536"/>
      <c r="F8" s="93"/>
      <c r="G8" s="272" t="str">
        <f>年間行事!AO7</f>
        <v>振替休日</v>
      </c>
    </row>
    <row r="9" spans="1:7" ht="17.25" customHeight="1" x14ac:dyDescent="0.15">
      <c r="A9" s="316">
        <v>5</v>
      </c>
      <c r="B9" s="157">
        <f>DATE(基本データ!$F$4,11,$A9)</f>
        <v>45601</v>
      </c>
      <c r="C9" s="55"/>
      <c r="D9" s="506"/>
      <c r="E9" s="507"/>
      <c r="F9" s="55"/>
      <c r="G9" s="264">
        <f>年間行事!AO8</f>
        <v>0</v>
      </c>
    </row>
    <row r="10" spans="1:7" ht="17.25" customHeight="1" x14ac:dyDescent="0.15">
      <c r="A10" s="316">
        <v>6</v>
      </c>
      <c r="B10" s="157">
        <f>DATE(基本データ!$F$4,11,$A10)</f>
        <v>45602</v>
      </c>
      <c r="C10" s="55" t="s">
        <v>530</v>
      </c>
      <c r="D10" s="506"/>
      <c r="E10" s="507"/>
      <c r="F10" s="55"/>
      <c r="G10" s="264" t="str">
        <f>年間行事!AO9</f>
        <v>（セ）小・義第９回研修</v>
      </c>
    </row>
    <row r="11" spans="1:7" ht="25.5" customHeight="1" x14ac:dyDescent="0.15">
      <c r="A11" s="316">
        <v>7</v>
      </c>
      <c r="B11" s="157">
        <f>DATE(基本データ!$F$4,11,$A11)</f>
        <v>45603</v>
      </c>
      <c r="C11" s="55" t="s">
        <v>435</v>
      </c>
      <c r="D11" s="506" t="s">
        <v>436</v>
      </c>
      <c r="E11" s="507"/>
      <c r="F11" s="55" t="s">
        <v>333</v>
      </c>
      <c r="G11" s="264">
        <f>年間行事!AO10</f>
        <v>0</v>
      </c>
    </row>
    <row r="12" spans="1:7" ht="17.25" customHeight="1" x14ac:dyDescent="0.15">
      <c r="A12" s="316">
        <v>8</v>
      </c>
      <c r="B12" s="157">
        <f>DATE(基本データ!$F$4,11,$A12)</f>
        <v>45604</v>
      </c>
      <c r="C12" s="55" t="s">
        <v>404</v>
      </c>
      <c r="D12" s="506" t="s">
        <v>198</v>
      </c>
      <c r="E12" s="507"/>
      <c r="F12" s="55" t="s">
        <v>135</v>
      </c>
      <c r="G12" s="264">
        <f>年間行事!AO11</f>
        <v>0</v>
      </c>
    </row>
    <row r="13" spans="1:7" ht="17.25" customHeight="1" x14ac:dyDescent="0.15">
      <c r="A13" s="316">
        <v>9</v>
      </c>
      <c r="B13" s="157">
        <f>DATE(基本データ!$F$4,11,$A13)</f>
        <v>45605</v>
      </c>
      <c r="C13" s="55"/>
      <c r="D13" s="506"/>
      <c r="E13" s="507"/>
      <c r="F13" s="55"/>
      <c r="G13" s="264">
        <f>年間行事!AO12</f>
        <v>0</v>
      </c>
    </row>
    <row r="14" spans="1:7" ht="17.25" customHeight="1" x14ac:dyDescent="0.15">
      <c r="A14" s="316">
        <v>10</v>
      </c>
      <c r="B14" s="157">
        <f>DATE(基本データ!$F$4,11,$A14)</f>
        <v>45606</v>
      </c>
      <c r="C14" s="55"/>
      <c r="D14" s="506"/>
      <c r="E14" s="507"/>
      <c r="F14" s="55"/>
      <c r="G14" s="264">
        <f>年間行事!AO13</f>
        <v>0</v>
      </c>
    </row>
    <row r="15" spans="1:7" ht="17.25" customHeight="1" x14ac:dyDescent="0.15">
      <c r="A15" s="316">
        <v>11</v>
      </c>
      <c r="B15" s="157">
        <f>DATE(基本データ!$F$4,11,$A15)</f>
        <v>45607</v>
      </c>
      <c r="C15" s="55"/>
      <c r="D15" s="506"/>
      <c r="E15" s="507"/>
      <c r="F15" s="55"/>
      <c r="G15" s="264">
        <f>年間行事!AO14</f>
        <v>0</v>
      </c>
    </row>
    <row r="16" spans="1:7" ht="17.25" customHeight="1" x14ac:dyDescent="0.15">
      <c r="A16" s="316">
        <v>12</v>
      </c>
      <c r="B16" s="157">
        <f>DATE(基本データ!$F$4,11,$A16)</f>
        <v>45608</v>
      </c>
      <c r="C16" s="55" t="s">
        <v>532</v>
      </c>
      <c r="D16" s="506"/>
      <c r="E16" s="507"/>
      <c r="F16" s="55"/>
      <c r="G16" s="264" t="str">
        <f>年間行事!AO15</f>
        <v>（セ）中・義第９回研修</v>
      </c>
    </row>
    <row r="17" spans="1:7" ht="25.5" customHeight="1" x14ac:dyDescent="0.15">
      <c r="A17" s="316">
        <v>13</v>
      </c>
      <c r="B17" s="157">
        <f>DATE(基本データ!$F$4,11,$A17)</f>
        <v>45609</v>
      </c>
      <c r="C17" s="55" t="s">
        <v>175</v>
      </c>
      <c r="D17" s="506" t="s">
        <v>136</v>
      </c>
      <c r="E17" s="507"/>
      <c r="F17" s="55" t="s">
        <v>333</v>
      </c>
      <c r="G17" s="264">
        <f>年間行事!AO16</f>
        <v>0</v>
      </c>
    </row>
    <row r="18" spans="1:7" ht="17.25" customHeight="1" x14ac:dyDescent="0.15">
      <c r="A18" s="316">
        <v>14</v>
      </c>
      <c r="B18" s="157">
        <f>DATE(基本データ!$F$4,11,$A18)</f>
        <v>45610</v>
      </c>
      <c r="C18" s="55"/>
      <c r="D18" s="506"/>
      <c r="E18" s="507"/>
      <c r="F18" s="55"/>
      <c r="G18" s="264">
        <f>年間行事!AO17</f>
        <v>0</v>
      </c>
    </row>
    <row r="19" spans="1:7" ht="26.25" customHeight="1" x14ac:dyDescent="0.15">
      <c r="A19" s="316">
        <v>15</v>
      </c>
      <c r="B19" s="157">
        <f>DATE(基本データ!$F$4,11,$A19)</f>
        <v>45611</v>
      </c>
      <c r="C19" s="55" t="s">
        <v>194</v>
      </c>
      <c r="D19" s="506" t="s">
        <v>195</v>
      </c>
      <c r="E19" s="507"/>
      <c r="F19" s="55" t="s">
        <v>207</v>
      </c>
      <c r="G19" s="264">
        <f>年間行事!AO18</f>
        <v>0</v>
      </c>
    </row>
    <row r="20" spans="1:7" ht="18" customHeight="1" x14ac:dyDescent="0.15">
      <c r="A20" s="316">
        <v>16</v>
      </c>
      <c r="B20" s="157">
        <f>DATE(基本データ!$F$4,11,$A20)</f>
        <v>45612</v>
      </c>
      <c r="C20" s="55"/>
      <c r="D20" s="506"/>
      <c r="E20" s="507"/>
      <c r="F20" s="55"/>
      <c r="G20" s="264">
        <f>年間行事!AO19</f>
        <v>0</v>
      </c>
    </row>
    <row r="21" spans="1:7" ht="21.75" customHeight="1" x14ac:dyDescent="0.15">
      <c r="A21" s="316">
        <v>17</v>
      </c>
      <c r="B21" s="157">
        <f>DATE(基本データ!$F$4,11,$A21)</f>
        <v>45613</v>
      </c>
      <c r="C21" s="55"/>
      <c r="D21" s="506"/>
      <c r="E21" s="507"/>
      <c r="F21" s="55"/>
      <c r="G21" s="264">
        <f>年間行事!AO20</f>
        <v>0</v>
      </c>
    </row>
    <row r="22" spans="1:7" ht="18" customHeight="1" x14ac:dyDescent="0.15">
      <c r="A22" s="316">
        <v>18</v>
      </c>
      <c r="B22" s="157">
        <f>DATE(基本データ!$F$4,11,$A22)</f>
        <v>45614</v>
      </c>
      <c r="C22" s="55"/>
      <c r="D22" s="506"/>
      <c r="E22" s="507"/>
      <c r="F22" s="55"/>
      <c r="G22" s="264">
        <f>年間行事!AO21</f>
        <v>0</v>
      </c>
    </row>
    <row r="23" spans="1:7" ht="17.25" customHeight="1" x14ac:dyDescent="0.15">
      <c r="A23" s="316">
        <v>19</v>
      </c>
      <c r="B23" s="157">
        <f>DATE(基本データ!$F$4,11,$A23)</f>
        <v>45615</v>
      </c>
      <c r="C23" s="55"/>
      <c r="D23" s="506"/>
      <c r="E23" s="507"/>
      <c r="F23" s="55"/>
      <c r="G23" s="264">
        <f>年間行事!AO22</f>
        <v>0</v>
      </c>
    </row>
    <row r="24" spans="1:7" ht="17.25" customHeight="1" x14ac:dyDescent="0.15">
      <c r="A24" s="316">
        <v>20</v>
      </c>
      <c r="B24" s="157">
        <f>DATE(基本データ!$F$4,11,$A24)</f>
        <v>45616</v>
      </c>
      <c r="C24" s="55"/>
      <c r="D24" s="506"/>
      <c r="E24" s="507"/>
      <c r="F24" s="55"/>
      <c r="G24" s="264">
        <f>年間行事!AO23</f>
        <v>0</v>
      </c>
    </row>
    <row r="25" spans="1:7" ht="17.25" customHeight="1" x14ac:dyDescent="0.15">
      <c r="A25" s="316">
        <v>21</v>
      </c>
      <c r="B25" s="157">
        <f>DATE(基本データ!$F$4,11,$A25)</f>
        <v>45617</v>
      </c>
      <c r="C25" s="55"/>
      <c r="D25" s="506"/>
      <c r="E25" s="507"/>
      <c r="F25" s="55"/>
      <c r="G25" s="264">
        <f>年間行事!AO24</f>
        <v>0</v>
      </c>
    </row>
    <row r="26" spans="1:7" ht="23.25" customHeight="1" x14ac:dyDescent="0.15">
      <c r="A26" s="316">
        <v>22</v>
      </c>
      <c r="B26" s="157">
        <f>DATE(基本データ!$F$4,11,$A26)</f>
        <v>45618</v>
      </c>
      <c r="C26" s="55" t="s">
        <v>196</v>
      </c>
      <c r="D26" s="506" t="s">
        <v>197</v>
      </c>
      <c r="E26" s="507"/>
      <c r="F26" s="55" t="s">
        <v>135</v>
      </c>
      <c r="G26" s="264">
        <f>年間行事!AO25</f>
        <v>0</v>
      </c>
    </row>
    <row r="27" spans="1:7" ht="17.25" customHeight="1" x14ac:dyDescent="0.15">
      <c r="A27" s="316">
        <v>23</v>
      </c>
      <c r="B27" s="157">
        <f>DATE(基本データ!$F$4,11,$A27)</f>
        <v>45619</v>
      </c>
      <c r="C27" s="55"/>
      <c r="D27" s="506"/>
      <c r="E27" s="507"/>
      <c r="F27" s="55"/>
      <c r="G27" s="264" t="str">
        <f>年間行事!AO26</f>
        <v>勤労感謝の日</v>
      </c>
    </row>
    <row r="28" spans="1:7" ht="17.25" customHeight="1" x14ac:dyDescent="0.15">
      <c r="A28" s="316">
        <v>24</v>
      </c>
      <c r="B28" s="157">
        <f>DATE(基本データ!$F$4,11,$A28)</f>
        <v>45620</v>
      </c>
      <c r="C28" s="55"/>
      <c r="D28" s="506"/>
      <c r="E28" s="507"/>
      <c r="F28" s="55"/>
      <c r="G28" s="264">
        <f>年間行事!AO27</f>
        <v>0</v>
      </c>
    </row>
    <row r="29" spans="1:7" ht="21.75" customHeight="1" x14ac:dyDescent="0.15">
      <c r="A29" s="316">
        <v>25</v>
      </c>
      <c r="B29" s="157">
        <f>DATE(基本データ!$F$4,11,$A29)</f>
        <v>45621</v>
      </c>
      <c r="C29" s="55"/>
      <c r="D29" s="506"/>
      <c r="E29" s="507"/>
      <c r="F29" s="55"/>
      <c r="G29" s="264">
        <f>年間行事!AO28</f>
        <v>0</v>
      </c>
    </row>
    <row r="30" spans="1:7" ht="17.25" customHeight="1" x14ac:dyDescent="0.15">
      <c r="A30" s="316">
        <v>26</v>
      </c>
      <c r="B30" s="157">
        <f>DATE(基本データ!$F$4,11,$A30)</f>
        <v>45622</v>
      </c>
      <c r="C30" s="55"/>
      <c r="D30" s="506"/>
      <c r="E30" s="507"/>
      <c r="F30" s="55"/>
      <c r="G30" s="264">
        <f>年間行事!AO29</f>
        <v>0</v>
      </c>
    </row>
    <row r="31" spans="1:7" ht="24.75" customHeight="1" x14ac:dyDescent="0.15">
      <c r="A31" s="316">
        <v>27</v>
      </c>
      <c r="B31" s="157">
        <f>DATE(基本データ!$F$4,11,$A31)</f>
        <v>45623</v>
      </c>
      <c r="C31" s="55" t="s">
        <v>405</v>
      </c>
      <c r="D31" s="506" t="s">
        <v>406</v>
      </c>
      <c r="E31" s="507"/>
      <c r="F31" s="55" t="s">
        <v>258</v>
      </c>
      <c r="G31" s="264">
        <f>年間行事!AO30</f>
        <v>0</v>
      </c>
    </row>
    <row r="32" spans="1:7" ht="24.75" customHeight="1" x14ac:dyDescent="0.15">
      <c r="A32" s="316">
        <v>28</v>
      </c>
      <c r="B32" s="157">
        <f>DATE(基本データ!$F$4,11,$A32)</f>
        <v>45624</v>
      </c>
      <c r="C32" s="55"/>
      <c r="D32" s="506"/>
      <c r="E32" s="507"/>
      <c r="F32" s="55"/>
      <c r="G32" s="264">
        <f>年間行事!AO30</f>
        <v>0</v>
      </c>
    </row>
    <row r="33" spans="1:7" ht="24.75" customHeight="1" x14ac:dyDescent="0.15">
      <c r="A33" s="316">
        <v>29</v>
      </c>
      <c r="B33" s="157">
        <f>DATE(基本データ!$F$4,11,$A33)</f>
        <v>45625</v>
      </c>
      <c r="C33" s="55"/>
      <c r="D33" s="506"/>
      <c r="E33" s="507"/>
      <c r="F33" s="55"/>
      <c r="G33" s="264">
        <f>年間行事!AO31</f>
        <v>0</v>
      </c>
    </row>
    <row r="34" spans="1:7" ht="17.25" customHeight="1" x14ac:dyDescent="0.15">
      <c r="A34" s="316">
        <v>30</v>
      </c>
      <c r="B34" s="157">
        <f>DATE(基本データ!$F$4,11,$A34)</f>
        <v>45626</v>
      </c>
      <c r="C34" s="55"/>
      <c r="D34" s="506"/>
      <c r="E34" s="507"/>
      <c r="F34" s="55"/>
      <c r="G34" s="264">
        <f>年間行事!AO32</f>
        <v>0</v>
      </c>
    </row>
    <row r="35" spans="1:7" ht="17.25" customHeight="1" thickBot="1" x14ac:dyDescent="0.2">
      <c r="A35" s="320"/>
      <c r="B35" s="158"/>
      <c r="C35" s="61"/>
      <c r="D35" s="533"/>
      <c r="E35" s="534"/>
      <c r="F35" s="61"/>
      <c r="G35" s="269">
        <f>年間行事!AO34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9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F36+'１０月'!F37</f>
        <v>57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3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F38+'１０月'!F39</f>
        <v>39</v>
      </c>
      <c r="G39" s="268"/>
    </row>
  </sheetData>
  <mergeCells count="39">
    <mergeCell ref="A1:C1"/>
    <mergeCell ref="D1:F1"/>
    <mergeCell ref="A3:G3"/>
    <mergeCell ref="D28:E28"/>
    <mergeCell ref="D8:E8"/>
    <mergeCell ref="D9:E9"/>
    <mergeCell ref="D4:E4"/>
    <mergeCell ref="D18:E18"/>
    <mergeCell ref="D23:E23"/>
    <mergeCell ref="D24:E24"/>
    <mergeCell ref="D26:E26"/>
    <mergeCell ref="D6:E6"/>
    <mergeCell ref="D7:E7"/>
    <mergeCell ref="D5:E5"/>
    <mergeCell ref="D19:E19"/>
    <mergeCell ref="D20:E20"/>
    <mergeCell ref="D27:E27"/>
    <mergeCell ref="D25:E25"/>
    <mergeCell ref="D12:E12"/>
    <mergeCell ref="D13:E13"/>
    <mergeCell ref="D14:E14"/>
    <mergeCell ref="D21:E21"/>
    <mergeCell ref="D22:E22"/>
    <mergeCell ref="D10:E10"/>
    <mergeCell ref="D15:E15"/>
    <mergeCell ref="D16:E16"/>
    <mergeCell ref="D17:E17"/>
    <mergeCell ref="D11:E11"/>
    <mergeCell ref="D29:E29"/>
    <mergeCell ref="D30:E30"/>
    <mergeCell ref="A36:B39"/>
    <mergeCell ref="D33:E33"/>
    <mergeCell ref="D34:E34"/>
    <mergeCell ref="D38:D39"/>
    <mergeCell ref="D31:E31"/>
    <mergeCell ref="D36:D37"/>
    <mergeCell ref="D35:E35"/>
    <mergeCell ref="C36:C39"/>
    <mergeCell ref="D32:E32"/>
  </mergeCells>
  <phoneticPr fontId="2"/>
  <conditionalFormatting sqref="G35">
    <cfRule type="expression" dxfId="902" priority="580" stopIfTrue="1">
      <formula>$A35=""</formula>
    </cfRule>
    <cfRule type="expression" dxfId="901" priority="581" stopIfTrue="1">
      <formula>OR(WEEKDAY($B35,2)&gt;5,COUNTIF(祝日,$B35)&gt;0)</formula>
    </cfRule>
    <cfRule type="expression" dxfId="900" priority="582" stopIfTrue="1">
      <formula>AND(WEEKDAY($B35)=7,(AND(WEEKDAY($B35,2)=6,COUNTIF(祝日,$B35)=0)))</formula>
    </cfRule>
  </conditionalFormatting>
  <conditionalFormatting sqref="B11 A35:D35 F35">
    <cfRule type="expression" dxfId="899" priority="577" stopIfTrue="1">
      <formula>$A11=""</formula>
    </cfRule>
    <cfRule type="expression" dxfId="898" priority="578" stopIfTrue="1">
      <formula>OR(WEEKDAY($B11,2)&gt;5,COUNTIF(祝日,$B11)&gt;0)</formula>
    </cfRule>
    <cfRule type="expression" dxfId="897" priority="579" stopIfTrue="1">
      <formula>AND(WEEKDAY($B11)=7,(AND(WEEKDAY($B11,2)=6,COUNTIF(祝日,$B11)=0)))</formula>
    </cfRule>
  </conditionalFormatting>
  <conditionalFormatting sqref="G5:G31 G33:G34">
    <cfRule type="expression" dxfId="896" priority="565" stopIfTrue="1">
      <formula>$A5=""</formula>
    </cfRule>
    <cfRule type="expression" dxfId="895" priority="566" stopIfTrue="1">
      <formula>OR(WEEKDAY($B5,2)&gt;5,COUNTIF(祝日,$B5)&gt;0)</formula>
    </cfRule>
    <cfRule type="expression" dxfId="894" priority="567" stopIfTrue="1">
      <formula>AND(WEEKDAY($B5)=7,(AND(WEEKDAY($B5,2)=6,COUNTIF(祝日,$B5)=0)))</formula>
    </cfRule>
  </conditionalFormatting>
  <conditionalFormatting sqref="A5:B5">
    <cfRule type="expression" dxfId="893" priority="562" stopIfTrue="1">
      <formula>$A5=""</formula>
    </cfRule>
    <cfRule type="expression" dxfId="892" priority="563" stopIfTrue="1">
      <formula>OR(WEEKDAY($B5,2)&gt;5,COUNTIF(祝日,$B5)&gt;0)</formula>
    </cfRule>
    <cfRule type="expression" dxfId="891" priority="564" stopIfTrue="1">
      <formula>AND(WEEKDAY($B5)=7,(AND(WEEKDAY($B5,2)=6,COUNTIF(祝日,$B5)=0)))</formula>
    </cfRule>
  </conditionalFormatting>
  <conditionalFormatting sqref="F6 A6:D6">
    <cfRule type="expression" dxfId="890" priority="553" stopIfTrue="1">
      <formula>$A6=""</formula>
    </cfRule>
    <cfRule type="expression" dxfId="889" priority="554" stopIfTrue="1">
      <formula>OR(WEEKDAY($B6,2)&gt;5,COUNTIF(祝日,$B6)&gt;0)</formula>
    </cfRule>
    <cfRule type="expression" dxfId="888" priority="555" stopIfTrue="1">
      <formula>AND(WEEKDAY($B6)=7,(AND(WEEKDAY($B6,2)=6,COUNTIF(祝日,$B6)=0)))</formula>
    </cfRule>
  </conditionalFormatting>
  <conditionalFormatting sqref="F7 A7:D7">
    <cfRule type="expression" dxfId="887" priority="544" stopIfTrue="1">
      <formula>$A7=""</formula>
    </cfRule>
    <cfRule type="expression" dxfId="886" priority="545" stopIfTrue="1">
      <formula>OR(WEEKDAY($B7,2)&gt;5,COUNTIF(祝日,$B7)&gt;0)</formula>
    </cfRule>
    <cfRule type="expression" dxfId="885" priority="546" stopIfTrue="1">
      <formula>AND(WEEKDAY($B7)=7,(AND(WEEKDAY($B7,2)=6,COUNTIF(祝日,$B7)=0)))</formula>
    </cfRule>
  </conditionalFormatting>
  <conditionalFormatting sqref="A9:B9 A12 A15 A18 A21 A24 A27 A30 A32">
    <cfRule type="expression" dxfId="884" priority="526" stopIfTrue="1">
      <formula>$A9=""</formula>
    </cfRule>
    <cfRule type="expression" dxfId="883" priority="527" stopIfTrue="1">
      <formula>OR(WEEKDAY($B9,2)&gt;5,COUNTIF(祝日,$B9)&gt;0)</formula>
    </cfRule>
    <cfRule type="expression" dxfId="882" priority="528" stopIfTrue="1">
      <formula>AND(WEEKDAY($B9)=7,(AND(WEEKDAY($B9,2)=6,COUNTIF(祝日,$B9)=0)))</formula>
    </cfRule>
  </conditionalFormatting>
  <conditionalFormatting sqref="F10 A10:D10 A13 A16 A19 A22 A25 A28 A31">
    <cfRule type="expression" dxfId="881" priority="517" stopIfTrue="1">
      <formula>$A10=""</formula>
    </cfRule>
    <cfRule type="expression" dxfId="880" priority="518" stopIfTrue="1">
      <formula>OR(WEEKDAY($B10,2)&gt;5,COUNTIF(祝日,$B10)&gt;0)</formula>
    </cfRule>
    <cfRule type="expression" dxfId="879" priority="519" stopIfTrue="1">
      <formula>AND(WEEKDAY($B10)=7,(AND(WEEKDAY($B10,2)=6,COUNTIF(祝日,$B10)=0)))</formula>
    </cfRule>
  </conditionalFormatting>
  <conditionalFormatting sqref="B17">
    <cfRule type="expression" dxfId="878" priority="454" stopIfTrue="1">
      <formula>$A17=""</formula>
    </cfRule>
    <cfRule type="expression" dxfId="877" priority="455" stopIfTrue="1">
      <formula>OR(WEEKDAY($B17,2)&gt;5,COUNTIF(祝日,$B17)&gt;0)</formula>
    </cfRule>
    <cfRule type="expression" dxfId="876" priority="456" stopIfTrue="1">
      <formula>AND(WEEKDAY($B17)=7,(AND(WEEKDAY($B17,2)=6,COUNTIF(祝日,$B17)=0)))</formula>
    </cfRule>
  </conditionalFormatting>
  <conditionalFormatting sqref="F13 B13:D13">
    <cfRule type="expression" dxfId="875" priority="490" stopIfTrue="1">
      <formula>$A13=""</formula>
    </cfRule>
    <cfRule type="expression" dxfId="874" priority="491" stopIfTrue="1">
      <formula>OR(WEEKDAY($B13,2)&gt;5,COUNTIF(祝日,$B13)&gt;0)</formula>
    </cfRule>
    <cfRule type="expression" dxfId="873" priority="492" stopIfTrue="1">
      <formula>AND(WEEKDAY($B13)=7,(AND(WEEKDAY($B13,2)=6,COUNTIF(祝日,$B13)=0)))</formula>
    </cfRule>
  </conditionalFormatting>
  <conditionalFormatting sqref="F14 B14:D14">
    <cfRule type="expression" dxfId="872" priority="481" stopIfTrue="1">
      <formula>$A14=""</formula>
    </cfRule>
    <cfRule type="expression" dxfId="871" priority="482" stopIfTrue="1">
      <formula>OR(WEEKDAY($B14,2)&gt;5,COUNTIF(祝日,$B14)&gt;0)</formula>
    </cfRule>
    <cfRule type="expression" dxfId="870" priority="483" stopIfTrue="1">
      <formula>AND(WEEKDAY($B14)=7,(AND(WEEKDAY($B14,2)=6,COUNTIF(祝日,$B14)=0)))</formula>
    </cfRule>
  </conditionalFormatting>
  <conditionalFormatting sqref="F15 B15:D15">
    <cfRule type="expression" dxfId="869" priority="472" stopIfTrue="1">
      <formula>$A15=""</formula>
    </cfRule>
    <cfRule type="expression" dxfId="868" priority="473" stopIfTrue="1">
      <formula>OR(WEEKDAY($B15,2)&gt;5,COUNTIF(祝日,$B15)&gt;0)</formula>
    </cfRule>
    <cfRule type="expression" dxfId="867" priority="474" stopIfTrue="1">
      <formula>AND(WEEKDAY($B15)=7,(AND(WEEKDAY($B15,2)=6,COUNTIF(祝日,$B15)=0)))</formula>
    </cfRule>
  </conditionalFormatting>
  <conditionalFormatting sqref="F16 B16:D16">
    <cfRule type="expression" dxfId="866" priority="463" stopIfTrue="1">
      <formula>$A16=""</formula>
    </cfRule>
    <cfRule type="expression" dxfId="865" priority="464" stopIfTrue="1">
      <formula>OR(WEEKDAY($B16,2)&gt;5,COUNTIF(祝日,$B16)&gt;0)</formula>
    </cfRule>
    <cfRule type="expression" dxfId="864" priority="465" stopIfTrue="1">
      <formula>AND(WEEKDAY($B16)=7,(AND(WEEKDAY($B16,2)=6,COUNTIF(祝日,$B16)=0)))</formula>
    </cfRule>
  </conditionalFormatting>
  <conditionalFormatting sqref="F27 B27:D27">
    <cfRule type="expression" dxfId="863" priority="364" stopIfTrue="1">
      <formula>$A27=""</formula>
    </cfRule>
    <cfRule type="expression" dxfId="862" priority="365" stopIfTrue="1">
      <formula>OR(WEEKDAY($B27,2)&gt;5,COUNTIF(祝日,$B27)&gt;0)</formula>
    </cfRule>
    <cfRule type="expression" dxfId="861" priority="366" stopIfTrue="1">
      <formula>AND(WEEKDAY($B27)=7,(AND(WEEKDAY($B27,2)=6,COUNTIF(祝日,$B27)=0)))</formula>
    </cfRule>
  </conditionalFormatting>
  <conditionalFormatting sqref="F18 B18:D18">
    <cfRule type="expression" dxfId="860" priority="445" stopIfTrue="1">
      <formula>$A18=""</formula>
    </cfRule>
    <cfRule type="expression" dxfId="859" priority="446" stopIfTrue="1">
      <formula>OR(WEEKDAY($B18,2)&gt;5,COUNTIF(祝日,$B18)&gt;0)</formula>
    </cfRule>
    <cfRule type="expression" dxfId="858" priority="447" stopIfTrue="1">
      <formula>AND(WEEKDAY($B18)=7,(AND(WEEKDAY($B18,2)=6,COUNTIF(祝日,$B18)=0)))</formula>
    </cfRule>
  </conditionalFormatting>
  <conditionalFormatting sqref="B26">
    <cfRule type="expression" dxfId="857" priority="373" stopIfTrue="1">
      <formula>$A26=""</formula>
    </cfRule>
    <cfRule type="expression" dxfId="856" priority="374" stopIfTrue="1">
      <formula>OR(WEEKDAY($B26,2)&gt;5,COUNTIF(祝日,$B26)&gt;0)</formula>
    </cfRule>
    <cfRule type="expression" dxfId="855" priority="375" stopIfTrue="1">
      <formula>AND(WEEKDAY($B26)=7,(AND(WEEKDAY($B26,2)=6,COUNTIF(祝日,$B26)=0)))</formula>
    </cfRule>
  </conditionalFormatting>
  <conditionalFormatting sqref="F20 B20:D20">
    <cfRule type="expression" dxfId="854" priority="427" stopIfTrue="1">
      <formula>$A20=""</formula>
    </cfRule>
    <cfRule type="expression" dxfId="853" priority="428" stopIfTrue="1">
      <formula>OR(WEEKDAY($B20,2)&gt;5,COUNTIF(祝日,$B20)&gt;0)</formula>
    </cfRule>
    <cfRule type="expression" dxfId="852" priority="429" stopIfTrue="1">
      <formula>AND(WEEKDAY($B20)=7,(AND(WEEKDAY($B20,2)=6,COUNTIF(祝日,$B20)=0)))</formula>
    </cfRule>
  </conditionalFormatting>
  <conditionalFormatting sqref="B22">
    <cfRule type="expression" dxfId="851" priority="409" stopIfTrue="1">
      <formula>$A22=""</formula>
    </cfRule>
    <cfRule type="expression" dxfId="850" priority="410" stopIfTrue="1">
      <formula>OR(WEEKDAY($B22,2)&gt;5,COUNTIF(祝日,$B22)&gt;0)</formula>
    </cfRule>
    <cfRule type="expression" dxfId="849" priority="411" stopIfTrue="1">
      <formula>AND(WEEKDAY($B22)=7,(AND(WEEKDAY($B22,2)=6,COUNTIF(祝日,$B22)=0)))</formula>
    </cfRule>
  </conditionalFormatting>
  <conditionalFormatting sqref="F30 B30:D30">
    <cfRule type="expression" dxfId="848" priority="337" stopIfTrue="1">
      <formula>$A30=""</formula>
    </cfRule>
    <cfRule type="expression" dxfId="847" priority="338" stopIfTrue="1">
      <formula>OR(WEEKDAY($B30,2)&gt;5,COUNTIF(祝日,$B30)&gt;0)</formula>
    </cfRule>
    <cfRule type="expression" dxfId="846" priority="339" stopIfTrue="1">
      <formula>AND(WEEKDAY($B30)=7,(AND(WEEKDAY($B30,2)=6,COUNTIF(祝日,$B30)=0)))</formula>
    </cfRule>
  </conditionalFormatting>
  <conditionalFormatting sqref="F23 B23:D23">
    <cfRule type="expression" dxfId="845" priority="400" stopIfTrue="1">
      <formula>$A23=""</formula>
    </cfRule>
    <cfRule type="expression" dxfId="844" priority="401" stopIfTrue="1">
      <formula>OR(WEEKDAY($B23,2)&gt;5,COUNTIF(祝日,$B23)&gt;0)</formula>
    </cfRule>
    <cfRule type="expression" dxfId="843" priority="402" stopIfTrue="1">
      <formula>AND(WEEKDAY($B23)=7,(AND(WEEKDAY($B23,2)=6,COUNTIF(祝日,$B23)=0)))</formula>
    </cfRule>
  </conditionalFormatting>
  <conditionalFormatting sqref="F24 B24:D24">
    <cfRule type="expression" dxfId="842" priority="391" stopIfTrue="1">
      <formula>$A24=""</formula>
    </cfRule>
    <cfRule type="expression" dxfId="841" priority="392" stopIfTrue="1">
      <formula>OR(WEEKDAY($B24,2)&gt;5,COUNTIF(祝日,$B24)&gt;0)</formula>
    </cfRule>
    <cfRule type="expression" dxfId="840" priority="393" stopIfTrue="1">
      <formula>AND(WEEKDAY($B24)=7,(AND(WEEKDAY($B24,2)=6,COUNTIF(祝日,$B24)=0)))</formula>
    </cfRule>
  </conditionalFormatting>
  <conditionalFormatting sqref="F25 B25:D25">
    <cfRule type="expression" dxfId="839" priority="382" stopIfTrue="1">
      <formula>$A25=""</formula>
    </cfRule>
    <cfRule type="expression" dxfId="838" priority="383" stopIfTrue="1">
      <formula>OR(WEEKDAY($B25,2)&gt;5,COUNTIF(祝日,$B25)&gt;0)</formula>
    </cfRule>
    <cfRule type="expression" dxfId="837" priority="384" stopIfTrue="1">
      <formula>AND(WEEKDAY($B25)=7,(AND(WEEKDAY($B25,2)=6,COUNTIF(祝日,$B25)=0)))</formula>
    </cfRule>
  </conditionalFormatting>
  <conditionalFormatting sqref="B31">
    <cfRule type="expression" dxfId="836" priority="328" stopIfTrue="1">
      <formula>$A31=""</formula>
    </cfRule>
    <cfRule type="expression" dxfId="835" priority="329" stopIfTrue="1">
      <formula>OR(WEEKDAY($B31,2)&gt;5,COUNTIF(祝日,$B31)&gt;0)</formula>
    </cfRule>
    <cfRule type="expression" dxfId="834" priority="330" stopIfTrue="1">
      <formula>AND(WEEKDAY($B31)=7,(AND(WEEKDAY($B31,2)=6,COUNTIF(祝日,$B31)=0)))</formula>
    </cfRule>
  </conditionalFormatting>
  <conditionalFormatting sqref="B29">
    <cfRule type="expression" dxfId="833" priority="346" stopIfTrue="1">
      <formula>$A29=""</formula>
    </cfRule>
    <cfRule type="expression" dxfId="832" priority="347" stopIfTrue="1">
      <formula>OR(WEEKDAY($B29,2)&gt;5,COUNTIF(祝日,$B29)&gt;0)</formula>
    </cfRule>
    <cfRule type="expression" dxfId="831" priority="348" stopIfTrue="1">
      <formula>AND(WEEKDAY($B29)=7,(AND(WEEKDAY($B29,2)=6,COUNTIF(祝日,$B29)=0)))</formula>
    </cfRule>
  </conditionalFormatting>
  <conditionalFormatting sqref="A33:B33">
    <cfRule type="expression" dxfId="830" priority="319" stopIfTrue="1">
      <formula>$A33=""</formula>
    </cfRule>
    <cfRule type="expression" dxfId="829" priority="320" stopIfTrue="1">
      <formula>OR(WEEKDAY($B33,2)&gt;5,COUNTIF(祝日,$B33)&gt;0)</formula>
    </cfRule>
    <cfRule type="expression" dxfId="828" priority="321" stopIfTrue="1">
      <formula>AND(WEEKDAY($B33)=7,(AND(WEEKDAY($B33,2)=6,COUNTIF(祝日,$B33)=0)))</formula>
    </cfRule>
  </conditionalFormatting>
  <conditionalFormatting sqref="A8:B8 A11 A14 A17 A20 A23 A26 A29">
    <cfRule type="expression" dxfId="827" priority="121" stopIfTrue="1">
      <formula>$A8=""</formula>
    </cfRule>
    <cfRule type="expression" dxfId="826" priority="122" stopIfTrue="1">
      <formula>OR(WEEKDAY($B8,2)&gt;5,COUNTIF(祝日,$B8)&gt;0)</formula>
    </cfRule>
    <cfRule type="expression" dxfId="825" priority="123" stopIfTrue="1">
      <formula>AND(WEEKDAY($B8)=7,(AND(WEEKDAY($B8,2)=6,COUNTIF(祝日,$B8)=0)))</formula>
    </cfRule>
  </conditionalFormatting>
  <conditionalFormatting sqref="F8 C8:D8">
    <cfRule type="expression" dxfId="824" priority="115" stopIfTrue="1">
      <formula>$A8=""</formula>
    </cfRule>
    <cfRule type="expression" dxfId="823" priority="116" stopIfTrue="1">
      <formula>OR(WEEKDAY($B8,2)&gt;5,COUNTIF(祝日,$B8)&gt;0)</formula>
    </cfRule>
    <cfRule type="expression" dxfId="822" priority="117" stopIfTrue="1">
      <formula>AND(WEEKDAY($B8)=7,(AND(WEEKDAY($B8,2)=6,COUNTIF(祝日,$B8)=0)))</formula>
    </cfRule>
  </conditionalFormatting>
  <conditionalFormatting sqref="B19">
    <cfRule type="expression" dxfId="821" priority="97" stopIfTrue="1">
      <formula>$A19=""</formula>
    </cfRule>
    <cfRule type="expression" dxfId="820" priority="98" stopIfTrue="1">
      <formula>OR(WEEKDAY($B19,2)&gt;5,COUNTIF(祝日,$B19)&gt;0)</formula>
    </cfRule>
    <cfRule type="expression" dxfId="819" priority="99" stopIfTrue="1">
      <formula>AND(WEEKDAY($B19)=7,(AND(WEEKDAY($B19,2)=6,COUNTIF(祝日,$B19)=0)))</formula>
    </cfRule>
  </conditionalFormatting>
  <conditionalFormatting sqref="B28">
    <cfRule type="expression" dxfId="818" priority="73" stopIfTrue="1">
      <formula>$A28=""</formula>
    </cfRule>
    <cfRule type="expression" dxfId="817" priority="74" stopIfTrue="1">
      <formula>OR(WEEKDAY($B28,2)&gt;5,COUNTIF(祝日,$B28)&gt;0)</formula>
    </cfRule>
    <cfRule type="expression" dxfId="816" priority="75" stopIfTrue="1">
      <formula>AND(WEEKDAY($B28)=7,(AND(WEEKDAY($B28,2)=6,COUNTIF(祝日,$B28)=0)))</formula>
    </cfRule>
  </conditionalFormatting>
  <conditionalFormatting sqref="F22 C22:D22">
    <cfRule type="expression" dxfId="815" priority="49" stopIfTrue="1">
      <formula>$A22=""</formula>
    </cfRule>
    <cfRule type="expression" dxfId="814" priority="50" stopIfTrue="1">
      <formula>OR(WEEKDAY($B22,2)&gt;5,COUNTIF(祝日,$B22)&gt;0)</formula>
    </cfRule>
    <cfRule type="expression" dxfId="813" priority="51" stopIfTrue="1">
      <formula>AND(WEEKDAY($B22)=7,(AND(WEEKDAY($B22,2)=6,COUNTIF(祝日,$B22)=0)))</formula>
    </cfRule>
  </conditionalFormatting>
  <conditionalFormatting sqref="F29 C29:D29">
    <cfRule type="expression" dxfId="812" priority="46" stopIfTrue="1">
      <formula>$A29=""</formula>
    </cfRule>
    <cfRule type="expression" dxfId="811" priority="47" stopIfTrue="1">
      <formula>OR(WEEKDAY($B29,2)&gt;5,COUNTIF(祝日,$B29)&gt;0)</formula>
    </cfRule>
    <cfRule type="expression" dxfId="810" priority="48" stopIfTrue="1">
      <formula>AND(WEEKDAY($B29)=7,(AND(WEEKDAY($B29,2)=6,COUNTIF(祝日,$B29)=0)))</formula>
    </cfRule>
  </conditionalFormatting>
  <conditionalFormatting sqref="B12">
    <cfRule type="expression" dxfId="809" priority="109" stopIfTrue="1">
      <formula>$A12=""</formula>
    </cfRule>
    <cfRule type="expression" dxfId="808" priority="110" stopIfTrue="1">
      <formula>OR(WEEKDAY($B12,2)&gt;5,COUNTIF(祝日,$B12)&gt;0)</formula>
    </cfRule>
    <cfRule type="expression" dxfId="807" priority="111" stopIfTrue="1">
      <formula>AND(WEEKDAY($B12)=7,(AND(WEEKDAY($B12,2)=6,COUNTIF(祝日,$B12)=0)))</formula>
    </cfRule>
  </conditionalFormatting>
  <conditionalFormatting sqref="B21">
    <cfRule type="expression" dxfId="806" priority="85" stopIfTrue="1">
      <formula>$A21=""</formula>
    </cfRule>
    <cfRule type="expression" dxfId="805" priority="86" stopIfTrue="1">
      <formula>OR(WEEKDAY($B21,2)&gt;5,COUNTIF(祝日,$B21)&gt;0)</formula>
    </cfRule>
    <cfRule type="expression" dxfId="804" priority="87" stopIfTrue="1">
      <formula>AND(WEEKDAY($B21)=7,(AND(WEEKDAY($B21,2)=6,COUNTIF(祝日,$B21)=0)))</formula>
    </cfRule>
  </conditionalFormatting>
  <conditionalFormatting sqref="A34:B34">
    <cfRule type="expression" dxfId="803" priority="61" stopIfTrue="1">
      <formula>$A34=""</formula>
    </cfRule>
    <cfRule type="expression" dxfId="802" priority="62" stopIfTrue="1">
      <formula>OR(WEEKDAY($B34,2)&gt;5,COUNTIF(祝日,$B34)&gt;0)</formula>
    </cfRule>
    <cfRule type="expression" dxfId="801" priority="63" stopIfTrue="1">
      <formula>AND(WEEKDAY($B34)=7,(AND(WEEKDAY($B34,2)=6,COUNTIF(祝日,$B34)=0)))</formula>
    </cfRule>
  </conditionalFormatting>
  <conditionalFormatting sqref="F34 C34:D34">
    <cfRule type="expression" dxfId="800" priority="55" stopIfTrue="1">
      <formula>$A34=""</formula>
    </cfRule>
    <cfRule type="expression" dxfId="799" priority="56" stopIfTrue="1">
      <formula>OR(WEEKDAY($B34,2)&gt;5,COUNTIF(祝日,$B34)&gt;0)</formula>
    </cfRule>
    <cfRule type="expression" dxfId="798" priority="57" stopIfTrue="1">
      <formula>AND(WEEKDAY($B34)=7,(AND(WEEKDAY($B34,2)=6,COUNTIF(祝日,$B34)=0)))</formula>
    </cfRule>
  </conditionalFormatting>
  <conditionalFormatting sqref="F9 C9:D9">
    <cfRule type="expression" dxfId="797" priority="52" stopIfTrue="1">
      <formula>$A9=""</formula>
    </cfRule>
    <cfRule type="expression" dxfId="796" priority="53" stopIfTrue="1">
      <formula>OR(WEEKDAY($B9,2)&gt;5,COUNTIF(祝日,$B9)&gt;0)</formula>
    </cfRule>
    <cfRule type="expression" dxfId="795" priority="54" stopIfTrue="1">
      <formula>AND(WEEKDAY($B9)=7,(AND(WEEKDAY($B9,2)=6,COUNTIF(祝日,$B9)=0)))</formula>
    </cfRule>
  </conditionalFormatting>
  <conditionalFormatting sqref="F28 C28:D28">
    <cfRule type="expression" dxfId="794" priority="43" stopIfTrue="1">
      <formula>$A28=""</formula>
    </cfRule>
    <cfRule type="expression" dxfId="793" priority="44" stopIfTrue="1">
      <formula>OR(WEEKDAY($B28,2)&gt;5,COUNTIF(祝日,$B28)&gt;0)</formula>
    </cfRule>
    <cfRule type="expression" dxfId="792" priority="45" stopIfTrue="1">
      <formula>AND(WEEKDAY($B28)=7,(AND(WEEKDAY($B28,2)=6,COUNTIF(祝日,$B28)=0)))</formula>
    </cfRule>
  </conditionalFormatting>
  <conditionalFormatting sqref="F5 C5:D5">
    <cfRule type="expression" dxfId="791" priority="40" stopIfTrue="1">
      <formula>$A5=""</formula>
    </cfRule>
    <cfRule type="expression" dxfId="790" priority="41" stopIfTrue="1">
      <formula>OR(WEEKDAY($B5,2)&gt;5,COUNTIF(祝日,$B5)&gt;0)</formula>
    </cfRule>
    <cfRule type="expression" dxfId="789" priority="42" stopIfTrue="1">
      <formula>AND(WEEKDAY($B5)=7,(AND(WEEKDAY($B5,2)=6,COUNTIF(祝日,$B5)=0)))</formula>
    </cfRule>
  </conditionalFormatting>
  <conditionalFormatting sqref="F11 C11:D11">
    <cfRule type="expression" dxfId="788" priority="22" stopIfTrue="1">
      <formula>$A11=""</formula>
    </cfRule>
    <cfRule type="expression" dxfId="787" priority="23" stopIfTrue="1">
      <formula>OR(WEEKDAY($B11,2)&gt;5,COUNTIF(祝日,$B11)&gt;0)</formula>
    </cfRule>
    <cfRule type="expression" dxfId="786" priority="24" stopIfTrue="1">
      <formula>AND(WEEKDAY($B11)=7,(AND(WEEKDAY($B11,2)=6,COUNTIF(祝日,$B11)=0)))</formula>
    </cfRule>
  </conditionalFormatting>
  <conditionalFormatting sqref="F12 C12:D12">
    <cfRule type="expression" dxfId="785" priority="25" stopIfTrue="1">
      <formula>$A12=""</formula>
    </cfRule>
    <cfRule type="expression" dxfId="784" priority="26" stopIfTrue="1">
      <formula>OR(WEEKDAY($B12,2)&gt;5,COUNTIF(祝日,$B12)&gt;0)</formula>
    </cfRule>
    <cfRule type="expression" dxfId="783" priority="27" stopIfTrue="1">
      <formula>AND(WEEKDAY($B12)=7,(AND(WEEKDAY($B12,2)=6,COUNTIF(祝日,$B12)=0)))</formula>
    </cfRule>
  </conditionalFormatting>
  <conditionalFormatting sqref="F21 C21:D21">
    <cfRule type="expression" dxfId="782" priority="31" stopIfTrue="1">
      <formula>$A21=""</formula>
    </cfRule>
    <cfRule type="expression" dxfId="781" priority="32" stopIfTrue="1">
      <formula>OR(WEEKDAY($B21,2)&gt;5,COUNTIF(祝日,$B21)&gt;0)</formula>
    </cfRule>
    <cfRule type="expression" dxfId="780" priority="33" stopIfTrue="1">
      <formula>AND(WEEKDAY($B21)=7,(AND(WEEKDAY($B21,2)=6,COUNTIF(祝日,$B21)=0)))</formula>
    </cfRule>
  </conditionalFormatting>
  <conditionalFormatting sqref="F33 C33:D33">
    <cfRule type="expression" dxfId="779" priority="28" stopIfTrue="1">
      <formula>$A33=""</formula>
    </cfRule>
    <cfRule type="expression" dxfId="778" priority="29" stopIfTrue="1">
      <formula>OR(WEEKDAY($B33,2)&gt;5,COUNTIF(祝日,$B33)&gt;0)</formula>
    </cfRule>
    <cfRule type="expression" dxfId="777" priority="30" stopIfTrue="1">
      <formula>AND(WEEKDAY($B33)=7,(AND(WEEKDAY($B33,2)=6,COUNTIF(祝日,$B33)=0)))</formula>
    </cfRule>
  </conditionalFormatting>
  <conditionalFormatting sqref="F17 C17:D17">
    <cfRule type="expression" dxfId="776" priority="19" stopIfTrue="1">
      <formula>$A17=""</formula>
    </cfRule>
    <cfRule type="expression" dxfId="775" priority="20" stopIfTrue="1">
      <formula>OR(WEEKDAY($B17,2)&gt;5,COUNTIF(祝日,$B17)&gt;0)</formula>
    </cfRule>
    <cfRule type="expression" dxfId="774" priority="21" stopIfTrue="1">
      <formula>AND(WEEKDAY($B17)=7,(AND(WEEKDAY($B17,2)=6,COUNTIF(祝日,$B17)=0)))</formula>
    </cfRule>
  </conditionalFormatting>
  <conditionalFormatting sqref="F19 C19:D19">
    <cfRule type="expression" dxfId="773" priority="16" stopIfTrue="1">
      <formula>$A19=""</formula>
    </cfRule>
    <cfRule type="expression" dxfId="772" priority="17" stopIfTrue="1">
      <formula>OR(WEEKDAY($B19,2)&gt;5,COUNTIF(祝日,$B19)&gt;0)</formula>
    </cfRule>
    <cfRule type="expression" dxfId="771" priority="18" stopIfTrue="1">
      <formula>AND(WEEKDAY($B19)=7,(AND(WEEKDAY($B19,2)=6,COUNTIF(祝日,$B19)=0)))</formula>
    </cfRule>
  </conditionalFormatting>
  <conditionalFormatting sqref="F26 C26:D26">
    <cfRule type="expression" dxfId="770" priority="13" stopIfTrue="1">
      <formula>$A26=""</formula>
    </cfRule>
    <cfRule type="expression" dxfId="769" priority="14" stopIfTrue="1">
      <formula>OR(WEEKDAY($B26,2)&gt;5,COUNTIF(祝日,$B26)&gt;0)</formula>
    </cfRule>
    <cfRule type="expression" dxfId="768" priority="15" stopIfTrue="1">
      <formula>AND(WEEKDAY($B26)=7,(AND(WEEKDAY($B26,2)=6,COUNTIF(祝日,$B26)=0)))</formula>
    </cfRule>
  </conditionalFormatting>
  <conditionalFormatting sqref="F31 C31:D31">
    <cfRule type="expression" dxfId="767" priority="10" stopIfTrue="1">
      <formula>$A31=""</formula>
    </cfRule>
    <cfRule type="expression" dxfId="766" priority="11" stopIfTrue="1">
      <formula>OR(WEEKDAY($B31,2)&gt;5,COUNTIF(祝日,$B31)&gt;0)</formula>
    </cfRule>
    <cfRule type="expression" dxfId="765" priority="12" stopIfTrue="1">
      <formula>AND(WEEKDAY($B31)=7,(AND(WEEKDAY($B31,2)=6,COUNTIF(祝日,$B31)=0)))</formula>
    </cfRule>
  </conditionalFormatting>
  <conditionalFormatting sqref="G32">
    <cfRule type="expression" dxfId="764" priority="7" stopIfTrue="1">
      <formula>$A32=""</formula>
    </cfRule>
    <cfRule type="expression" dxfId="763" priority="8" stopIfTrue="1">
      <formula>OR(WEEKDAY($B32,2)&gt;5,COUNTIF(祝日,$B32)&gt;0)</formula>
    </cfRule>
    <cfRule type="expression" dxfId="762" priority="9" stopIfTrue="1">
      <formula>AND(WEEKDAY($B32)=7,(AND(WEEKDAY($B32,2)=6,COUNTIF(祝日,$B32)=0)))</formula>
    </cfRule>
  </conditionalFormatting>
  <conditionalFormatting sqref="B32">
    <cfRule type="expression" dxfId="761" priority="4" stopIfTrue="1">
      <formula>$A32=""</formula>
    </cfRule>
    <cfRule type="expression" dxfId="760" priority="5" stopIfTrue="1">
      <formula>OR(WEEKDAY($B32,2)&gt;5,COUNTIF(祝日,$B32)&gt;0)</formula>
    </cfRule>
    <cfRule type="expression" dxfId="759" priority="6" stopIfTrue="1">
      <formula>AND(WEEKDAY($B32)=7,(AND(WEEKDAY($B32,2)=6,COUNTIF(祝日,$B32)=0)))</formula>
    </cfRule>
  </conditionalFormatting>
  <conditionalFormatting sqref="F32 C32:D32">
    <cfRule type="expression" dxfId="758" priority="1" stopIfTrue="1">
      <formula>$A32=""</formula>
    </cfRule>
    <cfRule type="expression" dxfId="757" priority="2" stopIfTrue="1">
      <formula>OR(WEEKDAY($B32,2)&gt;5,COUNTIF(祝日,$B32)&gt;0)</formula>
    </cfRule>
    <cfRule type="expression" dxfId="756" priority="3" stopIfTrue="1">
      <formula>AND(WEEKDAY($B32)=7,(AND(WEEKDAY($B32,2)=6,COUNTIF(祝日,$B32)=0)))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G39"/>
  <sheetViews>
    <sheetView zoomScale="124" zoomScaleNormal="124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0" width="9" style="49"/>
    <col min="251" max="252" width="2.625" style="49" customWidth="1"/>
    <col min="253" max="253" width="14.625" style="49" customWidth="1"/>
    <col min="254" max="254" width="10.625" style="49" customWidth="1"/>
    <col min="255" max="255" width="14.125" style="49" customWidth="1"/>
    <col min="256" max="256" width="8.625" style="49" customWidth="1"/>
    <col min="257" max="257" width="15.625" style="49" customWidth="1"/>
    <col min="258" max="258" width="6.25" style="49" customWidth="1"/>
    <col min="259" max="506" width="9" style="49"/>
    <col min="507" max="508" width="2.625" style="49" customWidth="1"/>
    <col min="509" max="509" width="14.625" style="49" customWidth="1"/>
    <col min="510" max="510" width="10.625" style="49" customWidth="1"/>
    <col min="511" max="511" width="14.125" style="49" customWidth="1"/>
    <col min="512" max="512" width="8.625" style="49" customWidth="1"/>
    <col min="513" max="513" width="15.625" style="49" customWidth="1"/>
    <col min="514" max="514" width="6.25" style="49" customWidth="1"/>
    <col min="515" max="762" width="9" style="49"/>
    <col min="763" max="764" width="2.625" style="49" customWidth="1"/>
    <col min="765" max="765" width="14.625" style="49" customWidth="1"/>
    <col min="766" max="766" width="10.625" style="49" customWidth="1"/>
    <col min="767" max="767" width="14.125" style="49" customWidth="1"/>
    <col min="768" max="768" width="8.625" style="49" customWidth="1"/>
    <col min="769" max="769" width="15.625" style="49" customWidth="1"/>
    <col min="770" max="770" width="6.25" style="49" customWidth="1"/>
    <col min="771" max="1018" width="9" style="49"/>
    <col min="1019" max="1020" width="2.625" style="49" customWidth="1"/>
    <col min="1021" max="1021" width="14.625" style="49" customWidth="1"/>
    <col min="1022" max="1022" width="10.625" style="49" customWidth="1"/>
    <col min="1023" max="1023" width="14.125" style="49" customWidth="1"/>
    <col min="1024" max="1024" width="8.625" style="49" customWidth="1"/>
    <col min="1025" max="1025" width="15.625" style="49" customWidth="1"/>
    <col min="1026" max="1026" width="6.25" style="49" customWidth="1"/>
    <col min="1027" max="1274" width="9" style="49"/>
    <col min="1275" max="1276" width="2.625" style="49" customWidth="1"/>
    <col min="1277" max="1277" width="14.625" style="49" customWidth="1"/>
    <col min="1278" max="1278" width="10.625" style="49" customWidth="1"/>
    <col min="1279" max="1279" width="14.125" style="49" customWidth="1"/>
    <col min="1280" max="1280" width="8.625" style="49" customWidth="1"/>
    <col min="1281" max="1281" width="15.625" style="49" customWidth="1"/>
    <col min="1282" max="1282" width="6.25" style="49" customWidth="1"/>
    <col min="1283" max="1530" width="9" style="49"/>
    <col min="1531" max="1532" width="2.625" style="49" customWidth="1"/>
    <col min="1533" max="1533" width="14.625" style="49" customWidth="1"/>
    <col min="1534" max="1534" width="10.625" style="49" customWidth="1"/>
    <col min="1535" max="1535" width="14.125" style="49" customWidth="1"/>
    <col min="1536" max="1536" width="8.625" style="49" customWidth="1"/>
    <col min="1537" max="1537" width="15.625" style="49" customWidth="1"/>
    <col min="1538" max="1538" width="6.25" style="49" customWidth="1"/>
    <col min="1539" max="1786" width="9" style="49"/>
    <col min="1787" max="1788" width="2.625" style="49" customWidth="1"/>
    <col min="1789" max="1789" width="14.625" style="49" customWidth="1"/>
    <col min="1790" max="1790" width="10.625" style="49" customWidth="1"/>
    <col min="1791" max="1791" width="14.125" style="49" customWidth="1"/>
    <col min="1792" max="1792" width="8.625" style="49" customWidth="1"/>
    <col min="1793" max="1793" width="15.625" style="49" customWidth="1"/>
    <col min="1794" max="1794" width="6.25" style="49" customWidth="1"/>
    <col min="1795" max="2042" width="9" style="49"/>
    <col min="2043" max="2044" width="2.625" style="49" customWidth="1"/>
    <col min="2045" max="2045" width="14.625" style="49" customWidth="1"/>
    <col min="2046" max="2046" width="10.625" style="49" customWidth="1"/>
    <col min="2047" max="2047" width="14.125" style="49" customWidth="1"/>
    <col min="2048" max="2048" width="8.625" style="49" customWidth="1"/>
    <col min="2049" max="2049" width="15.625" style="49" customWidth="1"/>
    <col min="2050" max="2050" width="6.25" style="49" customWidth="1"/>
    <col min="2051" max="2298" width="9" style="49"/>
    <col min="2299" max="2300" width="2.625" style="49" customWidth="1"/>
    <col min="2301" max="2301" width="14.625" style="49" customWidth="1"/>
    <col min="2302" max="2302" width="10.625" style="49" customWidth="1"/>
    <col min="2303" max="2303" width="14.125" style="49" customWidth="1"/>
    <col min="2304" max="2304" width="8.625" style="49" customWidth="1"/>
    <col min="2305" max="2305" width="15.625" style="49" customWidth="1"/>
    <col min="2306" max="2306" width="6.25" style="49" customWidth="1"/>
    <col min="2307" max="2554" width="9" style="49"/>
    <col min="2555" max="2556" width="2.625" style="49" customWidth="1"/>
    <col min="2557" max="2557" width="14.625" style="49" customWidth="1"/>
    <col min="2558" max="2558" width="10.625" style="49" customWidth="1"/>
    <col min="2559" max="2559" width="14.125" style="49" customWidth="1"/>
    <col min="2560" max="2560" width="8.625" style="49" customWidth="1"/>
    <col min="2561" max="2561" width="15.625" style="49" customWidth="1"/>
    <col min="2562" max="2562" width="6.25" style="49" customWidth="1"/>
    <col min="2563" max="2810" width="9" style="49"/>
    <col min="2811" max="2812" width="2.625" style="49" customWidth="1"/>
    <col min="2813" max="2813" width="14.625" style="49" customWidth="1"/>
    <col min="2814" max="2814" width="10.625" style="49" customWidth="1"/>
    <col min="2815" max="2815" width="14.125" style="49" customWidth="1"/>
    <col min="2816" max="2816" width="8.625" style="49" customWidth="1"/>
    <col min="2817" max="2817" width="15.625" style="49" customWidth="1"/>
    <col min="2818" max="2818" width="6.25" style="49" customWidth="1"/>
    <col min="2819" max="3066" width="9" style="49"/>
    <col min="3067" max="3068" width="2.625" style="49" customWidth="1"/>
    <col min="3069" max="3069" width="14.625" style="49" customWidth="1"/>
    <col min="3070" max="3070" width="10.625" style="49" customWidth="1"/>
    <col min="3071" max="3071" width="14.125" style="49" customWidth="1"/>
    <col min="3072" max="3072" width="8.625" style="49" customWidth="1"/>
    <col min="3073" max="3073" width="15.625" style="49" customWidth="1"/>
    <col min="3074" max="3074" width="6.25" style="49" customWidth="1"/>
    <col min="3075" max="3322" width="9" style="49"/>
    <col min="3323" max="3324" width="2.625" style="49" customWidth="1"/>
    <col min="3325" max="3325" width="14.625" style="49" customWidth="1"/>
    <col min="3326" max="3326" width="10.625" style="49" customWidth="1"/>
    <col min="3327" max="3327" width="14.125" style="49" customWidth="1"/>
    <col min="3328" max="3328" width="8.625" style="49" customWidth="1"/>
    <col min="3329" max="3329" width="15.625" style="49" customWidth="1"/>
    <col min="3330" max="3330" width="6.25" style="49" customWidth="1"/>
    <col min="3331" max="3578" width="9" style="49"/>
    <col min="3579" max="3580" width="2.625" style="49" customWidth="1"/>
    <col min="3581" max="3581" width="14.625" style="49" customWidth="1"/>
    <col min="3582" max="3582" width="10.625" style="49" customWidth="1"/>
    <col min="3583" max="3583" width="14.125" style="49" customWidth="1"/>
    <col min="3584" max="3584" width="8.625" style="49" customWidth="1"/>
    <col min="3585" max="3585" width="15.625" style="49" customWidth="1"/>
    <col min="3586" max="3586" width="6.25" style="49" customWidth="1"/>
    <col min="3587" max="3834" width="9" style="49"/>
    <col min="3835" max="3836" width="2.625" style="49" customWidth="1"/>
    <col min="3837" max="3837" width="14.625" style="49" customWidth="1"/>
    <col min="3838" max="3838" width="10.625" style="49" customWidth="1"/>
    <col min="3839" max="3839" width="14.125" style="49" customWidth="1"/>
    <col min="3840" max="3840" width="8.625" style="49" customWidth="1"/>
    <col min="3841" max="3841" width="15.625" style="49" customWidth="1"/>
    <col min="3842" max="3842" width="6.25" style="49" customWidth="1"/>
    <col min="3843" max="4090" width="9" style="49"/>
    <col min="4091" max="4092" width="2.625" style="49" customWidth="1"/>
    <col min="4093" max="4093" width="14.625" style="49" customWidth="1"/>
    <col min="4094" max="4094" width="10.625" style="49" customWidth="1"/>
    <col min="4095" max="4095" width="14.125" style="49" customWidth="1"/>
    <col min="4096" max="4096" width="8.625" style="49" customWidth="1"/>
    <col min="4097" max="4097" width="15.625" style="49" customWidth="1"/>
    <col min="4098" max="4098" width="6.25" style="49" customWidth="1"/>
    <col min="4099" max="4346" width="9" style="49"/>
    <col min="4347" max="4348" width="2.625" style="49" customWidth="1"/>
    <col min="4349" max="4349" width="14.625" style="49" customWidth="1"/>
    <col min="4350" max="4350" width="10.625" style="49" customWidth="1"/>
    <col min="4351" max="4351" width="14.125" style="49" customWidth="1"/>
    <col min="4352" max="4352" width="8.625" style="49" customWidth="1"/>
    <col min="4353" max="4353" width="15.625" style="49" customWidth="1"/>
    <col min="4354" max="4354" width="6.25" style="49" customWidth="1"/>
    <col min="4355" max="4602" width="9" style="49"/>
    <col min="4603" max="4604" width="2.625" style="49" customWidth="1"/>
    <col min="4605" max="4605" width="14.625" style="49" customWidth="1"/>
    <col min="4606" max="4606" width="10.625" style="49" customWidth="1"/>
    <col min="4607" max="4607" width="14.125" style="49" customWidth="1"/>
    <col min="4608" max="4608" width="8.625" style="49" customWidth="1"/>
    <col min="4609" max="4609" width="15.625" style="49" customWidth="1"/>
    <col min="4610" max="4610" width="6.25" style="49" customWidth="1"/>
    <col min="4611" max="4858" width="9" style="49"/>
    <col min="4859" max="4860" width="2.625" style="49" customWidth="1"/>
    <col min="4861" max="4861" width="14.625" style="49" customWidth="1"/>
    <col min="4862" max="4862" width="10.625" style="49" customWidth="1"/>
    <col min="4863" max="4863" width="14.125" style="49" customWidth="1"/>
    <col min="4864" max="4864" width="8.625" style="49" customWidth="1"/>
    <col min="4865" max="4865" width="15.625" style="49" customWidth="1"/>
    <col min="4866" max="4866" width="6.25" style="49" customWidth="1"/>
    <col min="4867" max="5114" width="9" style="49"/>
    <col min="5115" max="5116" width="2.625" style="49" customWidth="1"/>
    <col min="5117" max="5117" width="14.625" style="49" customWidth="1"/>
    <col min="5118" max="5118" width="10.625" style="49" customWidth="1"/>
    <col min="5119" max="5119" width="14.125" style="49" customWidth="1"/>
    <col min="5120" max="5120" width="8.625" style="49" customWidth="1"/>
    <col min="5121" max="5121" width="15.625" style="49" customWidth="1"/>
    <col min="5122" max="5122" width="6.25" style="49" customWidth="1"/>
    <col min="5123" max="5370" width="9" style="49"/>
    <col min="5371" max="5372" width="2.625" style="49" customWidth="1"/>
    <col min="5373" max="5373" width="14.625" style="49" customWidth="1"/>
    <col min="5374" max="5374" width="10.625" style="49" customWidth="1"/>
    <col min="5375" max="5375" width="14.125" style="49" customWidth="1"/>
    <col min="5376" max="5376" width="8.625" style="49" customWidth="1"/>
    <col min="5377" max="5377" width="15.625" style="49" customWidth="1"/>
    <col min="5378" max="5378" width="6.25" style="49" customWidth="1"/>
    <col min="5379" max="5626" width="9" style="49"/>
    <col min="5627" max="5628" width="2.625" style="49" customWidth="1"/>
    <col min="5629" max="5629" width="14.625" style="49" customWidth="1"/>
    <col min="5630" max="5630" width="10.625" style="49" customWidth="1"/>
    <col min="5631" max="5631" width="14.125" style="49" customWidth="1"/>
    <col min="5632" max="5632" width="8.625" style="49" customWidth="1"/>
    <col min="5633" max="5633" width="15.625" style="49" customWidth="1"/>
    <col min="5634" max="5634" width="6.25" style="49" customWidth="1"/>
    <col min="5635" max="5882" width="9" style="49"/>
    <col min="5883" max="5884" width="2.625" style="49" customWidth="1"/>
    <col min="5885" max="5885" width="14.625" style="49" customWidth="1"/>
    <col min="5886" max="5886" width="10.625" style="49" customWidth="1"/>
    <col min="5887" max="5887" width="14.125" style="49" customWidth="1"/>
    <col min="5888" max="5888" width="8.625" style="49" customWidth="1"/>
    <col min="5889" max="5889" width="15.625" style="49" customWidth="1"/>
    <col min="5890" max="5890" width="6.25" style="49" customWidth="1"/>
    <col min="5891" max="6138" width="9" style="49"/>
    <col min="6139" max="6140" width="2.625" style="49" customWidth="1"/>
    <col min="6141" max="6141" width="14.625" style="49" customWidth="1"/>
    <col min="6142" max="6142" width="10.625" style="49" customWidth="1"/>
    <col min="6143" max="6143" width="14.125" style="49" customWidth="1"/>
    <col min="6144" max="6144" width="8.625" style="49" customWidth="1"/>
    <col min="6145" max="6145" width="15.625" style="49" customWidth="1"/>
    <col min="6146" max="6146" width="6.25" style="49" customWidth="1"/>
    <col min="6147" max="6394" width="9" style="49"/>
    <col min="6395" max="6396" width="2.625" style="49" customWidth="1"/>
    <col min="6397" max="6397" width="14.625" style="49" customWidth="1"/>
    <col min="6398" max="6398" width="10.625" style="49" customWidth="1"/>
    <col min="6399" max="6399" width="14.125" style="49" customWidth="1"/>
    <col min="6400" max="6400" width="8.625" style="49" customWidth="1"/>
    <col min="6401" max="6401" width="15.625" style="49" customWidth="1"/>
    <col min="6402" max="6402" width="6.25" style="49" customWidth="1"/>
    <col min="6403" max="6650" width="9" style="49"/>
    <col min="6651" max="6652" width="2.625" style="49" customWidth="1"/>
    <col min="6653" max="6653" width="14.625" style="49" customWidth="1"/>
    <col min="6654" max="6654" width="10.625" style="49" customWidth="1"/>
    <col min="6655" max="6655" width="14.125" style="49" customWidth="1"/>
    <col min="6656" max="6656" width="8.625" style="49" customWidth="1"/>
    <col min="6657" max="6657" width="15.625" style="49" customWidth="1"/>
    <col min="6658" max="6658" width="6.25" style="49" customWidth="1"/>
    <col min="6659" max="6906" width="9" style="49"/>
    <col min="6907" max="6908" width="2.625" style="49" customWidth="1"/>
    <col min="6909" max="6909" width="14.625" style="49" customWidth="1"/>
    <col min="6910" max="6910" width="10.625" style="49" customWidth="1"/>
    <col min="6911" max="6911" width="14.125" style="49" customWidth="1"/>
    <col min="6912" max="6912" width="8.625" style="49" customWidth="1"/>
    <col min="6913" max="6913" width="15.625" style="49" customWidth="1"/>
    <col min="6914" max="6914" width="6.25" style="49" customWidth="1"/>
    <col min="6915" max="7162" width="9" style="49"/>
    <col min="7163" max="7164" width="2.625" style="49" customWidth="1"/>
    <col min="7165" max="7165" width="14.625" style="49" customWidth="1"/>
    <col min="7166" max="7166" width="10.625" style="49" customWidth="1"/>
    <col min="7167" max="7167" width="14.125" style="49" customWidth="1"/>
    <col min="7168" max="7168" width="8.625" style="49" customWidth="1"/>
    <col min="7169" max="7169" width="15.625" style="49" customWidth="1"/>
    <col min="7170" max="7170" width="6.25" style="49" customWidth="1"/>
    <col min="7171" max="7418" width="9" style="49"/>
    <col min="7419" max="7420" width="2.625" style="49" customWidth="1"/>
    <col min="7421" max="7421" width="14.625" style="49" customWidth="1"/>
    <col min="7422" max="7422" width="10.625" style="49" customWidth="1"/>
    <col min="7423" max="7423" width="14.125" style="49" customWidth="1"/>
    <col min="7424" max="7424" width="8.625" style="49" customWidth="1"/>
    <col min="7425" max="7425" width="15.625" style="49" customWidth="1"/>
    <col min="7426" max="7426" width="6.25" style="49" customWidth="1"/>
    <col min="7427" max="7674" width="9" style="49"/>
    <col min="7675" max="7676" width="2.625" style="49" customWidth="1"/>
    <col min="7677" max="7677" width="14.625" style="49" customWidth="1"/>
    <col min="7678" max="7678" width="10.625" style="49" customWidth="1"/>
    <col min="7679" max="7679" width="14.125" style="49" customWidth="1"/>
    <col min="7680" max="7680" width="8.625" style="49" customWidth="1"/>
    <col min="7681" max="7681" width="15.625" style="49" customWidth="1"/>
    <col min="7682" max="7682" width="6.25" style="49" customWidth="1"/>
    <col min="7683" max="7930" width="9" style="49"/>
    <col min="7931" max="7932" width="2.625" style="49" customWidth="1"/>
    <col min="7933" max="7933" width="14.625" style="49" customWidth="1"/>
    <col min="7934" max="7934" width="10.625" style="49" customWidth="1"/>
    <col min="7935" max="7935" width="14.125" style="49" customWidth="1"/>
    <col min="7936" max="7936" width="8.625" style="49" customWidth="1"/>
    <col min="7937" max="7937" width="15.625" style="49" customWidth="1"/>
    <col min="7938" max="7938" width="6.25" style="49" customWidth="1"/>
    <col min="7939" max="8186" width="9" style="49"/>
    <col min="8187" max="8188" width="2.625" style="49" customWidth="1"/>
    <col min="8189" max="8189" width="14.625" style="49" customWidth="1"/>
    <col min="8190" max="8190" width="10.625" style="49" customWidth="1"/>
    <col min="8191" max="8191" width="14.125" style="49" customWidth="1"/>
    <col min="8192" max="8192" width="8.625" style="49" customWidth="1"/>
    <col min="8193" max="8193" width="15.625" style="49" customWidth="1"/>
    <col min="8194" max="8194" width="6.25" style="49" customWidth="1"/>
    <col min="8195" max="8442" width="9" style="49"/>
    <col min="8443" max="8444" width="2.625" style="49" customWidth="1"/>
    <col min="8445" max="8445" width="14.625" style="49" customWidth="1"/>
    <col min="8446" max="8446" width="10.625" style="49" customWidth="1"/>
    <col min="8447" max="8447" width="14.125" style="49" customWidth="1"/>
    <col min="8448" max="8448" width="8.625" style="49" customWidth="1"/>
    <col min="8449" max="8449" width="15.625" style="49" customWidth="1"/>
    <col min="8450" max="8450" width="6.25" style="49" customWidth="1"/>
    <col min="8451" max="8698" width="9" style="49"/>
    <col min="8699" max="8700" width="2.625" style="49" customWidth="1"/>
    <col min="8701" max="8701" width="14.625" style="49" customWidth="1"/>
    <col min="8702" max="8702" width="10.625" style="49" customWidth="1"/>
    <col min="8703" max="8703" width="14.125" style="49" customWidth="1"/>
    <col min="8704" max="8704" width="8.625" style="49" customWidth="1"/>
    <col min="8705" max="8705" width="15.625" style="49" customWidth="1"/>
    <col min="8706" max="8706" width="6.25" style="49" customWidth="1"/>
    <col min="8707" max="8954" width="9" style="49"/>
    <col min="8955" max="8956" width="2.625" style="49" customWidth="1"/>
    <col min="8957" max="8957" width="14.625" style="49" customWidth="1"/>
    <col min="8958" max="8958" width="10.625" style="49" customWidth="1"/>
    <col min="8959" max="8959" width="14.125" style="49" customWidth="1"/>
    <col min="8960" max="8960" width="8.625" style="49" customWidth="1"/>
    <col min="8961" max="8961" width="15.625" style="49" customWidth="1"/>
    <col min="8962" max="8962" width="6.25" style="49" customWidth="1"/>
    <col min="8963" max="9210" width="9" style="49"/>
    <col min="9211" max="9212" width="2.625" style="49" customWidth="1"/>
    <col min="9213" max="9213" width="14.625" style="49" customWidth="1"/>
    <col min="9214" max="9214" width="10.625" style="49" customWidth="1"/>
    <col min="9215" max="9215" width="14.125" style="49" customWidth="1"/>
    <col min="9216" max="9216" width="8.625" style="49" customWidth="1"/>
    <col min="9217" max="9217" width="15.625" style="49" customWidth="1"/>
    <col min="9218" max="9218" width="6.25" style="49" customWidth="1"/>
    <col min="9219" max="9466" width="9" style="49"/>
    <col min="9467" max="9468" width="2.625" style="49" customWidth="1"/>
    <col min="9469" max="9469" width="14.625" style="49" customWidth="1"/>
    <col min="9470" max="9470" width="10.625" style="49" customWidth="1"/>
    <col min="9471" max="9471" width="14.125" style="49" customWidth="1"/>
    <col min="9472" max="9472" width="8.625" style="49" customWidth="1"/>
    <col min="9473" max="9473" width="15.625" style="49" customWidth="1"/>
    <col min="9474" max="9474" width="6.25" style="49" customWidth="1"/>
    <col min="9475" max="9722" width="9" style="49"/>
    <col min="9723" max="9724" width="2.625" style="49" customWidth="1"/>
    <col min="9725" max="9725" width="14.625" style="49" customWidth="1"/>
    <col min="9726" max="9726" width="10.625" style="49" customWidth="1"/>
    <col min="9727" max="9727" width="14.125" style="49" customWidth="1"/>
    <col min="9728" max="9728" width="8.625" style="49" customWidth="1"/>
    <col min="9729" max="9729" width="15.625" style="49" customWidth="1"/>
    <col min="9730" max="9730" width="6.25" style="49" customWidth="1"/>
    <col min="9731" max="9978" width="9" style="49"/>
    <col min="9979" max="9980" width="2.625" style="49" customWidth="1"/>
    <col min="9981" max="9981" width="14.625" style="49" customWidth="1"/>
    <col min="9982" max="9982" width="10.625" style="49" customWidth="1"/>
    <col min="9983" max="9983" width="14.125" style="49" customWidth="1"/>
    <col min="9984" max="9984" width="8.625" style="49" customWidth="1"/>
    <col min="9985" max="9985" width="15.625" style="49" customWidth="1"/>
    <col min="9986" max="9986" width="6.25" style="49" customWidth="1"/>
    <col min="9987" max="10234" width="9" style="49"/>
    <col min="10235" max="10236" width="2.625" style="49" customWidth="1"/>
    <col min="10237" max="10237" width="14.625" style="49" customWidth="1"/>
    <col min="10238" max="10238" width="10.625" style="49" customWidth="1"/>
    <col min="10239" max="10239" width="14.125" style="49" customWidth="1"/>
    <col min="10240" max="10240" width="8.625" style="49" customWidth="1"/>
    <col min="10241" max="10241" width="15.625" style="49" customWidth="1"/>
    <col min="10242" max="10242" width="6.25" style="49" customWidth="1"/>
    <col min="10243" max="10490" width="9" style="49"/>
    <col min="10491" max="10492" width="2.625" style="49" customWidth="1"/>
    <col min="10493" max="10493" width="14.625" style="49" customWidth="1"/>
    <col min="10494" max="10494" width="10.625" style="49" customWidth="1"/>
    <col min="10495" max="10495" width="14.125" style="49" customWidth="1"/>
    <col min="10496" max="10496" width="8.625" style="49" customWidth="1"/>
    <col min="10497" max="10497" width="15.625" style="49" customWidth="1"/>
    <col min="10498" max="10498" width="6.25" style="49" customWidth="1"/>
    <col min="10499" max="10746" width="9" style="49"/>
    <col min="10747" max="10748" width="2.625" style="49" customWidth="1"/>
    <col min="10749" max="10749" width="14.625" style="49" customWidth="1"/>
    <col min="10750" max="10750" width="10.625" style="49" customWidth="1"/>
    <col min="10751" max="10751" width="14.125" style="49" customWidth="1"/>
    <col min="10752" max="10752" width="8.625" style="49" customWidth="1"/>
    <col min="10753" max="10753" width="15.625" style="49" customWidth="1"/>
    <col min="10754" max="10754" width="6.25" style="49" customWidth="1"/>
    <col min="10755" max="11002" width="9" style="49"/>
    <col min="11003" max="11004" width="2.625" style="49" customWidth="1"/>
    <col min="11005" max="11005" width="14.625" style="49" customWidth="1"/>
    <col min="11006" max="11006" width="10.625" style="49" customWidth="1"/>
    <col min="11007" max="11007" width="14.125" style="49" customWidth="1"/>
    <col min="11008" max="11008" width="8.625" style="49" customWidth="1"/>
    <col min="11009" max="11009" width="15.625" style="49" customWidth="1"/>
    <col min="11010" max="11010" width="6.25" style="49" customWidth="1"/>
    <col min="11011" max="11258" width="9" style="49"/>
    <col min="11259" max="11260" width="2.625" style="49" customWidth="1"/>
    <col min="11261" max="11261" width="14.625" style="49" customWidth="1"/>
    <col min="11262" max="11262" width="10.625" style="49" customWidth="1"/>
    <col min="11263" max="11263" width="14.125" style="49" customWidth="1"/>
    <col min="11264" max="11264" width="8.625" style="49" customWidth="1"/>
    <col min="11265" max="11265" width="15.625" style="49" customWidth="1"/>
    <col min="11266" max="11266" width="6.25" style="49" customWidth="1"/>
    <col min="11267" max="11514" width="9" style="49"/>
    <col min="11515" max="11516" width="2.625" style="49" customWidth="1"/>
    <col min="11517" max="11517" width="14.625" style="49" customWidth="1"/>
    <col min="11518" max="11518" width="10.625" style="49" customWidth="1"/>
    <col min="11519" max="11519" width="14.125" style="49" customWidth="1"/>
    <col min="11520" max="11520" width="8.625" style="49" customWidth="1"/>
    <col min="11521" max="11521" width="15.625" style="49" customWidth="1"/>
    <col min="11522" max="11522" width="6.25" style="49" customWidth="1"/>
    <col min="11523" max="11770" width="9" style="49"/>
    <col min="11771" max="11772" width="2.625" style="49" customWidth="1"/>
    <col min="11773" max="11773" width="14.625" style="49" customWidth="1"/>
    <col min="11774" max="11774" width="10.625" style="49" customWidth="1"/>
    <col min="11775" max="11775" width="14.125" style="49" customWidth="1"/>
    <col min="11776" max="11776" width="8.625" style="49" customWidth="1"/>
    <col min="11777" max="11777" width="15.625" style="49" customWidth="1"/>
    <col min="11778" max="11778" width="6.25" style="49" customWidth="1"/>
    <col min="11779" max="12026" width="9" style="49"/>
    <col min="12027" max="12028" width="2.625" style="49" customWidth="1"/>
    <col min="12029" max="12029" width="14.625" style="49" customWidth="1"/>
    <col min="12030" max="12030" width="10.625" style="49" customWidth="1"/>
    <col min="12031" max="12031" width="14.125" style="49" customWidth="1"/>
    <col min="12032" max="12032" width="8.625" style="49" customWidth="1"/>
    <col min="12033" max="12033" width="15.625" style="49" customWidth="1"/>
    <col min="12034" max="12034" width="6.25" style="49" customWidth="1"/>
    <col min="12035" max="12282" width="9" style="49"/>
    <col min="12283" max="12284" width="2.625" style="49" customWidth="1"/>
    <col min="12285" max="12285" width="14.625" style="49" customWidth="1"/>
    <col min="12286" max="12286" width="10.625" style="49" customWidth="1"/>
    <col min="12287" max="12287" width="14.125" style="49" customWidth="1"/>
    <col min="12288" max="12288" width="8.625" style="49" customWidth="1"/>
    <col min="12289" max="12289" width="15.625" style="49" customWidth="1"/>
    <col min="12290" max="12290" width="6.25" style="49" customWidth="1"/>
    <col min="12291" max="12538" width="9" style="49"/>
    <col min="12539" max="12540" width="2.625" style="49" customWidth="1"/>
    <col min="12541" max="12541" width="14.625" style="49" customWidth="1"/>
    <col min="12542" max="12542" width="10.625" style="49" customWidth="1"/>
    <col min="12543" max="12543" width="14.125" style="49" customWidth="1"/>
    <col min="12544" max="12544" width="8.625" style="49" customWidth="1"/>
    <col min="12545" max="12545" width="15.625" style="49" customWidth="1"/>
    <col min="12546" max="12546" width="6.25" style="49" customWidth="1"/>
    <col min="12547" max="12794" width="9" style="49"/>
    <col min="12795" max="12796" width="2.625" style="49" customWidth="1"/>
    <col min="12797" max="12797" width="14.625" style="49" customWidth="1"/>
    <col min="12798" max="12798" width="10.625" style="49" customWidth="1"/>
    <col min="12799" max="12799" width="14.125" style="49" customWidth="1"/>
    <col min="12800" max="12800" width="8.625" style="49" customWidth="1"/>
    <col min="12801" max="12801" width="15.625" style="49" customWidth="1"/>
    <col min="12802" max="12802" width="6.25" style="49" customWidth="1"/>
    <col min="12803" max="13050" width="9" style="49"/>
    <col min="13051" max="13052" width="2.625" style="49" customWidth="1"/>
    <col min="13053" max="13053" width="14.625" style="49" customWidth="1"/>
    <col min="13054" max="13054" width="10.625" style="49" customWidth="1"/>
    <col min="13055" max="13055" width="14.125" style="49" customWidth="1"/>
    <col min="13056" max="13056" width="8.625" style="49" customWidth="1"/>
    <col min="13057" max="13057" width="15.625" style="49" customWidth="1"/>
    <col min="13058" max="13058" width="6.25" style="49" customWidth="1"/>
    <col min="13059" max="13306" width="9" style="49"/>
    <col min="13307" max="13308" width="2.625" style="49" customWidth="1"/>
    <col min="13309" max="13309" width="14.625" style="49" customWidth="1"/>
    <col min="13310" max="13310" width="10.625" style="49" customWidth="1"/>
    <col min="13311" max="13311" width="14.125" style="49" customWidth="1"/>
    <col min="13312" max="13312" width="8.625" style="49" customWidth="1"/>
    <col min="13313" max="13313" width="15.625" style="49" customWidth="1"/>
    <col min="13314" max="13314" width="6.25" style="49" customWidth="1"/>
    <col min="13315" max="13562" width="9" style="49"/>
    <col min="13563" max="13564" width="2.625" style="49" customWidth="1"/>
    <col min="13565" max="13565" width="14.625" style="49" customWidth="1"/>
    <col min="13566" max="13566" width="10.625" style="49" customWidth="1"/>
    <col min="13567" max="13567" width="14.125" style="49" customWidth="1"/>
    <col min="13568" max="13568" width="8.625" style="49" customWidth="1"/>
    <col min="13569" max="13569" width="15.625" style="49" customWidth="1"/>
    <col min="13570" max="13570" width="6.25" style="49" customWidth="1"/>
    <col min="13571" max="13818" width="9" style="49"/>
    <col min="13819" max="13820" width="2.625" style="49" customWidth="1"/>
    <col min="13821" max="13821" width="14.625" style="49" customWidth="1"/>
    <col min="13822" max="13822" width="10.625" style="49" customWidth="1"/>
    <col min="13823" max="13823" width="14.125" style="49" customWidth="1"/>
    <col min="13824" max="13824" width="8.625" style="49" customWidth="1"/>
    <col min="13825" max="13825" width="15.625" style="49" customWidth="1"/>
    <col min="13826" max="13826" width="6.25" style="49" customWidth="1"/>
    <col min="13827" max="14074" width="9" style="49"/>
    <col min="14075" max="14076" width="2.625" style="49" customWidth="1"/>
    <col min="14077" max="14077" width="14.625" style="49" customWidth="1"/>
    <col min="14078" max="14078" width="10.625" style="49" customWidth="1"/>
    <col min="14079" max="14079" width="14.125" style="49" customWidth="1"/>
    <col min="14080" max="14080" width="8.625" style="49" customWidth="1"/>
    <col min="14081" max="14081" width="15.625" style="49" customWidth="1"/>
    <col min="14082" max="14082" width="6.25" style="49" customWidth="1"/>
    <col min="14083" max="14330" width="9" style="49"/>
    <col min="14331" max="14332" width="2.625" style="49" customWidth="1"/>
    <col min="14333" max="14333" width="14.625" style="49" customWidth="1"/>
    <col min="14334" max="14334" width="10.625" style="49" customWidth="1"/>
    <col min="14335" max="14335" width="14.125" style="49" customWidth="1"/>
    <col min="14336" max="14336" width="8.625" style="49" customWidth="1"/>
    <col min="14337" max="14337" width="15.625" style="49" customWidth="1"/>
    <col min="14338" max="14338" width="6.25" style="49" customWidth="1"/>
    <col min="14339" max="14586" width="9" style="49"/>
    <col min="14587" max="14588" width="2.625" style="49" customWidth="1"/>
    <col min="14589" max="14589" width="14.625" style="49" customWidth="1"/>
    <col min="14590" max="14590" width="10.625" style="49" customWidth="1"/>
    <col min="14591" max="14591" width="14.125" style="49" customWidth="1"/>
    <col min="14592" max="14592" width="8.625" style="49" customWidth="1"/>
    <col min="14593" max="14593" width="15.625" style="49" customWidth="1"/>
    <col min="14594" max="14594" width="6.25" style="49" customWidth="1"/>
    <col min="14595" max="14842" width="9" style="49"/>
    <col min="14843" max="14844" width="2.625" style="49" customWidth="1"/>
    <col min="14845" max="14845" width="14.625" style="49" customWidth="1"/>
    <col min="14846" max="14846" width="10.625" style="49" customWidth="1"/>
    <col min="14847" max="14847" width="14.125" style="49" customWidth="1"/>
    <col min="14848" max="14848" width="8.625" style="49" customWidth="1"/>
    <col min="14849" max="14849" width="15.625" style="49" customWidth="1"/>
    <col min="14850" max="14850" width="6.25" style="49" customWidth="1"/>
    <col min="14851" max="15098" width="9" style="49"/>
    <col min="15099" max="15100" width="2.625" style="49" customWidth="1"/>
    <col min="15101" max="15101" width="14.625" style="49" customWidth="1"/>
    <col min="15102" max="15102" width="10.625" style="49" customWidth="1"/>
    <col min="15103" max="15103" width="14.125" style="49" customWidth="1"/>
    <col min="15104" max="15104" width="8.625" style="49" customWidth="1"/>
    <col min="15105" max="15105" width="15.625" style="49" customWidth="1"/>
    <col min="15106" max="15106" width="6.25" style="49" customWidth="1"/>
    <col min="15107" max="15354" width="9" style="49"/>
    <col min="15355" max="15356" width="2.625" style="49" customWidth="1"/>
    <col min="15357" max="15357" width="14.625" style="49" customWidth="1"/>
    <col min="15358" max="15358" width="10.625" style="49" customWidth="1"/>
    <col min="15359" max="15359" width="14.125" style="49" customWidth="1"/>
    <col min="15360" max="15360" width="8.625" style="49" customWidth="1"/>
    <col min="15361" max="15361" width="15.625" style="49" customWidth="1"/>
    <col min="15362" max="15362" width="6.25" style="49" customWidth="1"/>
    <col min="15363" max="15610" width="9" style="49"/>
    <col min="15611" max="15612" width="2.625" style="49" customWidth="1"/>
    <col min="15613" max="15613" width="14.625" style="49" customWidth="1"/>
    <col min="15614" max="15614" width="10.625" style="49" customWidth="1"/>
    <col min="15615" max="15615" width="14.125" style="49" customWidth="1"/>
    <col min="15616" max="15616" width="8.625" style="49" customWidth="1"/>
    <col min="15617" max="15617" width="15.625" style="49" customWidth="1"/>
    <col min="15618" max="15618" width="6.25" style="49" customWidth="1"/>
    <col min="15619" max="15866" width="9" style="49"/>
    <col min="15867" max="15868" width="2.625" style="49" customWidth="1"/>
    <col min="15869" max="15869" width="14.625" style="49" customWidth="1"/>
    <col min="15870" max="15870" width="10.625" style="49" customWidth="1"/>
    <col min="15871" max="15871" width="14.125" style="49" customWidth="1"/>
    <col min="15872" max="15872" width="8.625" style="49" customWidth="1"/>
    <col min="15873" max="15873" width="15.625" style="49" customWidth="1"/>
    <col min="15874" max="15874" width="6.25" style="49" customWidth="1"/>
    <col min="15875" max="16122" width="9" style="49"/>
    <col min="16123" max="16124" width="2.625" style="49" customWidth="1"/>
    <col min="16125" max="16125" width="14.625" style="49" customWidth="1"/>
    <col min="16126" max="16126" width="10.625" style="49" customWidth="1"/>
    <col min="16127" max="16127" width="14.125" style="49" customWidth="1"/>
    <col min="16128" max="16128" width="8.625" style="49" customWidth="1"/>
    <col min="16129" max="16129" width="15.625" style="49" customWidth="1"/>
    <col min="16130" max="16130" width="6.25" style="49" customWidth="1"/>
    <col min="16131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93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17.25" customHeight="1" thickTop="1" x14ac:dyDescent="0.15">
      <c r="A5" s="316">
        <v>1</v>
      </c>
      <c r="B5" s="157">
        <f>DATE(基本データ!$F$4,12,$A5)</f>
        <v>45627</v>
      </c>
      <c r="C5" s="55"/>
      <c r="D5" s="506"/>
      <c r="E5" s="507"/>
      <c r="F5" s="55"/>
      <c r="G5" s="264">
        <f>年間行事!AT4</f>
        <v>0</v>
      </c>
    </row>
    <row r="6" spans="1:7" ht="17.25" customHeight="1" x14ac:dyDescent="0.15">
      <c r="A6" s="316">
        <v>2</v>
      </c>
      <c r="B6" s="157">
        <f>DATE(基本データ!$F$4,12,$A6)</f>
        <v>45628</v>
      </c>
      <c r="C6" s="55"/>
      <c r="D6" s="506"/>
      <c r="E6" s="507"/>
      <c r="F6" s="55"/>
      <c r="G6" s="264">
        <f>年間行事!AT5</f>
        <v>0</v>
      </c>
    </row>
    <row r="7" spans="1:7" ht="17.25" customHeight="1" x14ac:dyDescent="0.15">
      <c r="A7" s="316">
        <v>3</v>
      </c>
      <c r="B7" s="157">
        <f>DATE(基本データ!$F$4,12,$A7)</f>
        <v>45629</v>
      </c>
      <c r="C7" s="55"/>
      <c r="D7" s="506"/>
      <c r="E7" s="507"/>
      <c r="F7" s="55"/>
      <c r="G7" s="264">
        <f>年間行事!AT6</f>
        <v>0</v>
      </c>
    </row>
    <row r="8" spans="1:7" ht="24.75" customHeight="1" x14ac:dyDescent="0.15">
      <c r="A8" s="316">
        <v>4</v>
      </c>
      <c r="B8" s="157">
        <f>DATE(基本データ!$F$4,12,$A8)</f>
        <v>45630</v>
      </c>
      <c r="C8" s="55" t="s">
        <v>407</v>
      </c>
      <c r="D8" s="506" t="s">
        <v>408</v>
      </c>
      <c r="E8" s="507"/>
      <c r="F8" s="55" t="s">
        <v>333</v>
      </c>
      <c r="G8" s="264">
        <f>年間行事!AT7</f>
        <v>0</v>
      </c>
    </row>
    <row r="9" spans="1:7" ht="17.25" customHeight="1" x14ac:dyDescent="0.15">
      <c r="A9" s="316">
        <v>5</v>
      </c>
      <c r="B9" s="157">
        <f>DATE(基本データ!$F$4,12,$A9)</f>
        <v>45631</v>
      </c>
      <c r="C9" s="55"/>
      <c r="D9" s="506"/>
      <c r="E9" s="507"/>
      <c r="F9" s="55"/>
      <c r="G9" s="264">
        <f>年間行事!AT8</f>
        <v>0</v>
      </c>
    </row>
    <row r="10" spans="1:7" ht="17.25" customHeight="1" x14ac:dyDescent="0.15">
      <c r="A10" s="316">
        <v>6</v>
      </c>
      <c r="B10" s="157">
        <f>DATE(基本データ!$F$4,12,$A10)</f>
        <v>45632</v>
      </c>
      <c r="C10" s="55" t="s">
        <v>409</v>
      </c>
      <c r="D10" s="506" t="s">
        <v>198</v>
      </c>
      <c r="E10" s="507"/>
      <c r="F10" s="55" t="s">
        <v>135</v>
      </c>
      <c r="G10" s="264">
        <f>年間行事!AT9</f>
        <v>0</v>
      </c>
    </row>
    <row r="11" spans="1:7" ht="19.5" customHeight="1" x14ac:dyDescent="0.15">
      <c r="A11" s="316">
        <v>7</v>
      </c>
      <c r="B11" s="157">
        <f>DATE(基本データ!$F$4,12,$A11)</f>
        <v>45633</v>
      </c>
      <c r="C11" s="55"/>
      <c r="D11" s="506"/>
      <c r="E11" s="507"/>
      <c r="F11" s="55"/>
      <c r="G11" s="264">
        <f>年間行事!AT10</f>
        <v>0</v>
      </c>
    </row>
    <row r="12" spans="1:7" ht="17.25" customHeight="1" x14ac:dyDescent="0.15">
      <c r="A12" s="316">
        <v>8</v>
      </c>
      <c r="B12" s="157">
        <f>DATE(基本データ!$F$4,12,$A12)</f>
        <v>45634</v>
      </c>
      <c r="C12" s="55"/>
      <c r="D12" s="506"/>
      <c r="E12" s="507"/>
      <c r="F12" s="55"/>
      <c r="G12" s="264">
        <f>年間行事!AT11</f>
        <v>0</v>
      </c>
    </row>
    <row r="13" spans="1:7" ht="17.25" customHeight="1" x14ac:dyDescent="0.15">
      <c r="A13" s="316">
        <v>9</v>
      </c>
      <c r="B13" s="157">
        <f>DATE(基本データ!$F$4,12,$A13)</f>
        <v>45635</v>
      </c>
      <c r="C13" s="55"/>
      <c r="D13" s="506"/>
      <c r="E13" s="507"/>
      <c r="F13" s="55"/>
      <c r="G13" s="264">
        <f>年間行事!AT12</f>
        <v>0</v>
      </c>
    </row>
    <row r="14" spans="1:7" ht="17.25" customHeight="1" x14ac:dyDescent="0.15">
      <c r="A14" s="316">
        <v>10</v>
      </c>
      <c r="B14" s="157">
        <f>DATE(基本データ!$F$4,12,$A14)</f>
        <v>45636</v>
      </c>
      <c r="C14" s="55"/>
      <c r="D14" s="506"/>
      <c r="E14" s="507"/>
      <c r="F14" s="55"/>
      <c r="G14" s="264">
        <f>年間行事!AT13</f>
        <v>0</v>
      </c>
    </row>
    <row r="15" spans="1:7" ht="24.75" customHeight="1" x14ac:dyDescent="0.15">
      <c r="A15" s="316">
        <v>11</v>
      </c>
      <c r="B15" s="157">
        <f>DATE(基本データ!$F$4,12,$A15)</f>
        <v>45637</v>
      </c>
      <c r="C15" s="55" t="s">
        <v>410</v>
      </c>
      <c r="D15" s="506" t="s">
        <v>199</v>
      </c>
      <c r="E15" s="507"/>
      <c r="F15" s="55" t="s">
        <v>333</v>
      </c>
      <c r="G15" s="264">
        <f>年間行事!AT14</f>
        <v>0</v>
      </c>
    </row>
    <row r="16" spans="1:7" ht="17.25" customHeight="1" x14ac:dyDescent="0.15">
      <c r="A16" s="316">
        <v>12</v>
      </c>
      <c r="B16" s="157">
        <f>DATE(基本データ!$F$4,12,$A16)</f>
        <v>45638</v>
      </c>
      <c r="C16" s="55"/>
      <c r="D16" s="506"/>
      <c r="E16" s="507"/>
      <c r="F16" s="55"/>
      <c r="G16" s="264">
        <f>年間行事!AT15</f>
        <v>0</v>
      </c>
    </row>
    <row r="17" spans="1:7" ht="28.5" customHeight="1" x14ac:dyDescent="0.15">
      <c r="A17" s="316">
        <v>13</v>
      </c>
      <c r="B17" s="157">
        <f>DATE(基本データ!$F$4,12,$A17)</f>
        <v>45639</v>
      </c>
      <c r="C17" s="55" t="s">
        <v>200</v>
      </c>
      <c r="D17" s="506" t="s">
        <v>201</v>
      </c>
      <c r="E17" s="507"/>
      <c r="F17" s="55" t="s">
        <v>207</v>
      </c>
      <c r="G17" s="264">
        <f>年間行事!AT16</f>
        <v>0</v>
      </c>
    </row>
    <row r="18" spans="1:7" ht="21.75" customHeight="1" x14ac:dyDescent="0.15">
      <c r="A18" s="316">
        <v>14</v>
      </c>
      <c r="B18" s="157">
        <f>DATE(基本データ!$F$4,12,$A18)</f>
        <v>45640</v>
      </c>
      <c r="C18" s="55"/>
      <c r="D18" s="506"/>
      <c r="E18" s="507"/>
      <c r="F18" s="55"/>
      <c r="G18" s="264">
        <f>年間行事!AT17</f>
        <v>0</v>
      </c>
    </row>
    <row r="19" spans="1:7" ht="17.25" customHeight="1" x14ac:dyDescent="0.15">
      <c r="A19" s="316">
        <v>15</v>
      </c>
      <c r="B19" s="157">
        <f>DATE(基本データ!$F$4,12,$A19)</f>
        <v>45641</v>
      </c>
      <c r="C19" s="55"/>
      <c r="D19" s="506"/>
      <c r="E19" s="507"/>
      <c r="F19" s="55"/>
      <c r="G19" s="264">
        <f>年間行事!AT18</f>
        <v>0</v>
      </c>
    </row>
    <row r="20" spans="1:7" ht="21.75" customHeight="1" x14ac:dyDescent="0.15">
      <c r="A20" s="316">
        <v>16</v>
      </c>
      <c r="B20" s="157">
        <f>DATE(基本データ!$F$4,12,$A20)</f>
        <v>45642</v>
      </c>
      <c r="C20" s="55"/>
      <c r="D20" s="506"/>
      <c r="E20" s="507"/>
      <c r="F20" s="55"/>
      <c r="G20" s="264">
        <f>年間行事!AT19</f>
        <v>0</v>
      </c>
    </row>
    <row r="21" spans="1:7" ht="17.25" customHeight="1" x14ac:dyDescent="0.15">
      <c r="A21" s="316">
        <v>17</v>
      </c>
      <c r="B21" s="157">
        <f>DATE(基本データ!$F$4,12,$A21)</f>
        <v>45643</v>
      </c>
      <c r="C21" s="55"/>
      <c r="D21" s="506"/>
      <c r="E21" s="507"/>
      <c r="F21" s="55"/>
      <c r="G21" s="264">
        <f>年間行事!AT20</f>
        <v>0</v>
      </c>
    </row>
    <row r="22" spans="1:7" ht="43.5" customHeight="1" x14ac:dyDescent="0.15">
      <c r="A22" s="316">
        <v>18</v>
      </c>
      <c r="B22" s="157">
        <f>DATE(基本データ!$F$4,12,$A22)</f>
        <v>45644</v>
      </c>
      <c r="C22" s="55" t="s">
        <v>262</v>
      </c>
      <c r="D22" s="506" t="s">
        <v>263</v>
      </c>
      <c r="E22" s="507"/>
      <c r="F22" s="55" t="s">
        <v>333</v>
      </c>
      <c r="G22" s="264">
        <f>年間行事!AT21</f>
        <v>0</v>
      </c>
    </row>
    <row r="23" spans="1:7" ht="17.25" customHeight="1" x14ac:dyDescent="0.15">
      <c r="A23" s="316">
        <v>19</v>
      </c>
      <c r="B23" s="157">
        <f>DATE(基本データ!$F$4,12,$A23)</f>
        <v>45645</v>
      </c>
      <c r="C23" s="55"/>
      <c r="D23" s="506"/>
      <c r="E23" s="507"/>
      <c r="F23" s="55"/>
      <c r="G23" s="264">
        <f>年間行事!AT22</f>
        <v>0</v>
      </c>
    </row>
    <row r="24" spans="1:7" ht="42.75" customHeight="1" x14ac:dyDescent="0.15">
      <c r="A24" s="316">
        <v>20</v>
      </c>
      <c r="B24" s="157">
        <f>DATE(基本データ!$F$4,12,$A24)</f>
        <v>45646</v>
      </c>
      <c r="C24" s="55"/>
      <c r="D24" s="506"/>
      <c r="E24" s="507"/>
      <c r="F24" s="55"/>
      <c r="G24" s="264">
        <f>年間行事!AT23</f>
        <v>0</v>
      </c>
    </row>
    <row r="25" spans="1:7" ht="17.25" customHeight="1" x14ac:dyDescent="0.15">
      <c r="A25" s="316">
        <v>21</v>
      </c>
      <c r="B25" s="157">
        <f>DATE(基本データ!$F$4,12,$A25)</f>
        <v>45647</v>
      </c>
      <c r="C25" s="55"/>
      <c r="D25" s="506"/>
      <c r="E25" s="507"/>
      <c r="F25" s="55"/>
      <c r="G25" s="264">
        <f>年間行事!AT24</f>
        <v>0</v>
      </c>
    </row>
    <row r="26" spans="1:7" ht="17.25" customHeight="1" x14ac:dyDescent="0.15">
      <c r="A26" s="316">
        <v>22</v>
      </c>
      <c r="B26" s="157">
        <f>DATE(基本データ!$F$4,12,$A26)</f>
        <v>45648</v>
      </c>
      <c r="C26" s="55"/>
      <c r="D26" s="506"/>
      <c r="E26" s="507"/>
      <c r="F26" s="55"/>
      <c r="G26" s="264">
        <f>年間行事!AT25</f>
        <v>0</v>
      </c>
    </row>
    <row r="27" spans="1:7" ht="17.25" customHeight="1" x14ac:dyDescent="0.15">
      <c r="A27" s="316">
        <v>23</v>
      </c>
      <c r="B27" s="157">
        <f>DATE(基本データ!$F$4,12,$A27)</f>
        <v>45649</v>
      </c>
      <c r="C27" s="55"/>
      <c r="D27" s="506"/>
      <c r="E27" s="507"/>
      <c r="F27" s="55"/>
      <c r="G27" s="264">
        <f>年間行事!AT26</f>
        <v>0</v>
      </c>
    </row>
    <row r="28" spans="1:7" ht="17.25" customHeight="1" x14ac:dyDescent="0.15">
      <c r="A28" s="316">
        <v>24</v>
      </c>
      <c r="B28" s="157">
        <f>DATE(基本データ!$F$4,12,$A28)</f>
        <v>45650</v>
      </c>
      <c r="C28" s="55"/>
      <c r="D28" s="506"/>
      <c r="E28" s="507"/>
      <c r="F28" s="55"/>
      <c r="G28" s="264">
        <f>年間行事!AT27</f>
        <v>0</v>
      </c>
    </row>
    <row r="29" spans="1:7" ht="17.25" customHeight="1" x14ac:dyDescent="0.15">
      <c r="A29" s="316">
        <v>25</v>
      </c>
      <c r="B29" s="157">
        <f>DATE(基本データ!$F$4,12,$A29)</f>
        <v>45651</v>
      </c>
      <c r="C29" s="55"/>
      <c r="D29" s="506"/>
      <c r="E29" s="507"/>
      <c r="F29" s="55"/>
      <c r="G29" s="264">
        <f>年間行事!AT28</f>
        <v>0</v>
      </c>
    </row>
    <row r="30" spans="1:7" ht="17.25" customHeight="1" x14ac:dyDescent="0.15">
      <c r="A30" s="316">
        <v>26</v>
      </c>
      <c r="B30" s="157">
        <f>DATE(基本データ!$F$4,12,$A30)</f>
        <v>45652</v>
      </c>
      <c r="C30" s="55"/>
      <c r="D30" s="506"/>
      <c r="E30" s="507"/>
      <c r="F30" s="55"/>
      <c r="G30" s="264">
        <f>年間行事!AT29</f>
        <v>0</v>
      </c>
    </row>
    <row r="31" spans="1:7" ht="17.25" customHeight="1" x14ac:dyDescent="0.15">
      <c r="A31" s="316">
        <v>27</v>
      </c>
      <c r="B31" s="157">
        <f>DATE(基本データ!$F$4,12,$A31)</f>
        <v>45653</v>
      </c>
      <c r="C31" s="55"/>
      <c r="D31" s="506"/>
      <c r="E31" s="507"/>
      <c r="F31" s="55"/>
      <c r="G31" s="264">
        <f>年間行事!AT30</f>
        <v>0</v>
      </c>
    </row>
    <row r="32" spans="1:7" ht="17.25" customHeight="1" x14ac:dyDescent="0.15">
      <c r="A32" s="316">
        <v>28</v>
      </c>
      <c r="B32" s="157">
        <f>DATE(基本データ!$F$4,12,$A32)</f>
        <v>45654</v>
      </c>
      <c r="C32" s="55"/>
      <c r="D32" s="506"/>
      <c r="E32" s="507"/>
      <c r="F32" s="55"/>
      <c r="G32" s="264">
        <f>年間行事!AT31</f>
        <v>0</v>
      </c>
    </row>
    <row r="33" spans="1:7" ht="17.25" customHeight="1" x14ac:dyDescent="0.15">
      <c r="A33" s="316">
        <v>29</v>
      </c>
      <c r="B33" s="157">
        <f>DATE(基本データ!$F$4,12,$A33)</f>
        <v>45655</v>
      </c>
      <c r="C33" s="55"/>
      <c r="D33" s="506"/>
      <c r="E33" s="507"/>
      <c r="F33" s="55"/>
      <c r="G33" s="264">
        <f>年間行事!AT32</f>
        <v>0</v>
      </c>
    </row>
    <row r="34" spans="1:7" ht="17.25" customHeight="1" x14ac:dyDescent="0.15">
      <c r="A34" s="316">
        <v>30</v>
      </c>
      <c r="B34" s="157">
        <f>DATE(基本データ!$F$4,12,$A34)</f>
        <v>45656</v>
      </c>
      <c r="C34" s="55"/>
      <c r="D34" s="506"/>
      <c r="E34" s="507"/>
      <c r="F34" s="55"/>
      <c r="G34" s="264">
        <f>年間行事!AT33</f>
        <v>0</v>
      </c>
    </row>
    <row r="35" spans="1:7" ht="17.25" customHeight="1" thickBot="1" x14ac:dyDescent="0.2">
      <c r="A35" s="316">
        <v>31</v>
      </c>
      <c r="B35" s="157">
        <f>DATE(基本データ!$F$4,12,$A35)</f>
        <v>45657</v>
      </c>
      <c r="C35" s="55"/>
      <c r="D35" s="506"/>
      <c r="E35" s="507"/>
      <c r="F35" s="55"/>
      <c r="G35" s="264">
        <f>年間行事!AT34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5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F36+'１１月'!F37</f>
        <v>62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6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F38+'１１月'!F39</f>
        <v>45</v>
      </c>
      <c r="G39" s="268"/>
    </row>
  </sheetData>
  <mergeCells count="39">
    <mergeCell ref="A1:C1"/>
    <mergeCell ref="D1:F1"/>
    <mergeCell ref="A36:B39"/>
    <mergeCell ref="D25:E25"/>
    <mergeCell ref="D28:E28"/>
    <mergeCell ref="D26:E26"/>
    <mergeCell ref="D8:E8"/>
    <mergeCell ref="C36:C39"/>
    <mergeCell ref="D32:E32"/>
    <mergeCell ref="D34:E34"/>
    <mergeCell ref="D22:E22"/>
    <mergeCell ref="D23:E23"/>
    <mergeCell ref="D4:E4"/>
    <mergeCell ref="A3:G3"/>
    <mergeCell ref="D27:E27"/>
    <mergeCell ref="D5:E5"/>
    <mergeCell ref="D6:E6"/>
    <mergeCell ref="D7:E7"/>
    <mergeCell ref="D9:E9"/>
    <mergeCell ref="D10:E10"/>
    <mergeCell ref="D11:E11"/>
    <mergeCell ref="D38:D39"/>
    <mergeCell ref="D31:E31"/>
    <mergeCell ref="D30:E30"/>
    <mergeCell ref="D36:D37"/>
    <mergeCell ref="D35:E35"/>
    <mergeCell ref="D33:E33"/>
    <mergeCell ref="D12:E12"/>
    <mergeCell ref="D13:E13"/>
    <mergeCell ref="D29:E29"/>
    <mergeCell ref="D24:E24"/>
    <mergeCell ref="D21:E21"/>
    <mergeCell ref="D20:E20"/>
    <mergeCell ref="D14:E14"/>
    <mergeCell ref="D15:E15"/>
    <mergeCell ref="D19:E19"/>
    <mergeCell ref="D18:E18"/>
    <mergeCell ref="D17:E17"/>
    <mergeCell ref="D16:E16"/>
  </mergeCells>
  <phoneticPr fontId="2"/>
  <conditionalFormatting sqref="B9">
    <cfRule type="expression" dxfId="755" priority="574" stopIfTrue="1">
      <formula>$A9=""</formula>
    </cfRule>
    <cfRule type="expression" dxfId="754" priority="575" stopIfTrue="1">
      <formula>OR(WEEKDAY($B9,2)&gt;5,COUNTIF(祝日,$B9)&gt;0)</formula>
    </cfRule>
    <cfRule type="expression" dxfId="753" priority="576" stopIfTrue="1">
      <formula>AND(WEEKDAY($B9)=7,(AND(WEEKDAY($B9,2)=6,COUNTIF(祝日,$B9)=0)))</formula>
    </cfRule>
  </conditionalFormatting>
  <conditionalFormatting sqref="F9 C9:D9">
    <cfRule type="expression" dxfId="752" priority="568" stopIfTrue="1">
      <formula>$A9=""</formula>
    </cfRule>
    <cfRule type="expression" dxfId="751" priority="569" stopIfTrue="1">
      <formula>OR(WEEKDAY($B9,2)&gt;5,COUNTIF(祝日,$B9)&gt;0)</formula>
    </cfRule>
    <cfRule type="expression" dxfId="750" priority="570" stopIfTrue="1">
      <formula>AND(WEEKDAY($B9)=7,(AND(WEEKDAY($B9,2)=6,COUNTIF(祝日,$B9)=0)))</formula>
    </cfRule>
  </conditionalFormatting>
  <conditionalFormatting sqref="G5:G35">
    <cfRule type="expression" dxfId="749" priority="562" stopIfTrue="1">
      <formula>$A5=""</formula>
    </cfRule>
    <cfRule type="expression" dxfId="748" priority="563" stopIfTrue="1">
      <formula>OR(WEEKDAY($B5,2)&gt;5,COUNTIF(祝日,$B5)&gt;0)</formula>
    </cfRule>
    <cfRule type="expression" dxfId="747" priority="564" stopIfTrue="1">
      <formula>AND(WEEKDAY($B5)=7,(AND(WEEKDAY($B5,2)=6,COUNTIF(祝日,$B5)=0)))</formula>
    </cfRule>
  </conditionalFormatting>
  <conditionalFormatting sqref="A5:B5">
    <cfRule type="expression" dxfId="746" priority="559" stopIfTrue="1">
      <formula>$A5=""</formula>
    </cfRule>
    <cfRule type="expression" dxfId="745" priority="560" stopIfTrue="1">
      <formula>OR(WEEKDAY($B5,2)&gt;5,COUNTIF(祝日,$B5)&gt;0)</formula>
    </cfRule>
    <cfRule type="expression" dxfId="744" priority="561" stopIfTrue="1">
      <formula>AND(WEEKDAY($B5)=7,(AND(WEEKDAY($B5,2)=6,COUNTIF(祝日,$B5)=0)))</formula>
    </cfRule>
  </conditionalFormatting>
  <conditionalFormatting sqref="F5 C5:D5">
    <cfRule type="expression" dxfId="743" priority="553" stopIfTrue="1">
      <formula>$A5=""</formula>
    </cfRule>
    <cfRule type="expression" dxfId="742" priority="554" stopIfTrue="1">
      <formula>OR(WEEKDAY($B5,2)&gt;5,COUNTIF(祝日,$B5)&gt;0)</formula>
    </cfRule>
    <cfRule type="expression" dxfId="741" priority="555" stopIfTrue="1">
      <formula>AND(WEEKDAY($B5)=7,(AND(WEEKDAY($B5,2)=6,COUNTIF(祝日,$B5)=0)))</formula>
    </cfRule>
  </conditionalFormatting>
  <conditionalFormatting sqref="A7:B7 A10 A13 A16 A19 A22 A25 A28 A31">
    <cfRule type="expression" dxfId="740" priority="535" stopIfTrue="1">
      <formula>$A7=""</formula>
    </cfRule>
    <cfRule type="expression" dxfId="739" priority="536" stopIfTrue="1">
      <formula>OR(WEEKDAY($B7,2)&gt;5,COUNTIF(祝日,$B7)&gt;0)</formula>
    </cfRule>
    <cfRule type="expression" dxfId="738" priority="537" stopIfTrue="1">
      <formula>AND(WEEKDAY($B7)=7,(AND(WEEKDAY($B7,2)=6,COUNTIF(祝日,$B7)=0)))</formula>
    </cfRule>
  </conditionalFormatting>
  <conditionalFormatting sqref="A6:B6 A9 A12 A15 A18 A21 A24 A27 A30">
    <cfRule type="expression" dxfId="737" priority="547" stopIfTrue="1">
      <formula>$A6=""</formula>
    </cfRule>
    <cfRule type="expression" dxfId="736" priority="548" stopIfTrue="1">
      <formula>OR(WEEKDAY($B6,2)&gt;5,COUNTIF(祝日,$B6)&gt;0)</formula>
    </cfRule>
    <cfRule type="expression" dxfId="735" priority="549" stopIfTrue="1">
      <formula>AND(WEEKDAY($B6)=7,(AND(WEEKDAY($B6,2)=6,COUNTIF(祝日,$B6)=0)))</formula>
    </cfRule>
  </conditionalFormatting>
  <conditionalFormatting sqref="F6 C6:D6">
    <cfRule type="expression" dxfId="734" priority="541" stopIfTrue="1">
      <formula>$A6=""</formula>
    </cfRule>
    <cfRule type="expression" dxfId="733" priority="542" stopIfTrue="1">
      <formula>OR(WEEKDAY($B6,2)&gt;5,COUNTIF(祝日,$B6)&gt;0)</formula>
    </cfRule>
    <cfRule type="expression" dxfId="732" priority="543" stopIfTrue="1">
      <formula>AND(WEEKDAY($B6)=7,(AND(WEEKDAY($B6,2)=6,COUNTIF(祝日,$B6)=0)))</formula>
    </cfRule>
  </conditionalFormatting>
  <conditionalFormatting sqref="F7 C7:D7">
    <cfRule type="expression" dxfId="731" priority="529" stopIfTrue="1">
      <formula>$A7=""</formula>
    </cfRule>
    <cfRule type="expression" dxfId="730" priority="530" stopIfTrue="1">
      <formula>OR(WEEKDAY($B7,2)&gt;5,COUNTIF(祝日,$B7)&gt;0)</formula>
    </cfRule>
    <cfRule type="expression" dxfId="729" priority="531" stopIfTrue="1">
      <formula>AND(WEEKDAY($B7)=7,(AND(WEEKDAY($B7,2)=6,COUNTIF(祝日,$B7)=0)))</formula>
    </cfRule>
  </conditionalFormatting>
  <conditionalFormatting sqref="A8:B8 A11 A14 A17 A20 A23 A26 A29 A32">
    <cfRule type="expression" dxfId="728" priority="523" stopIfTrue="1">
      <formula>$A8=""</formula>
    </cfRule>
    <cfRule type="expression" dxfId="727" priority="524" stopIfTrue="1">
      <formula>OR(WEEKDAY($B8,2)&gt;5,COUNTIF(祝日,$B8)&gt;0)</formula>
    </cfRule>
    <cfRule type="expression" dxfId="726" priority="525" stopIfTrue="1">
      <formula>AND(WEEKDAY($B8)=7,(AND(WEEKDAY($B8,2)=6,COUNTIF(祝日,$B8)=0)))</formula>
    </cfRule>
  </conditionalFormatting>
  <conditionalFormatting sqref="B14">
    <cfRule type="expression" dxfId="725" priority="451" stopIfTrue="1">
      <formula>$A14=""</formula>
    </cfRule>
    <cfRule type="expression" dxfId="724" priority="452" stopIfTrue="1">
      <formula>OR(WEEKDAY($B14,2)&gt;5,COUNTIF(祝日,$B14)&gt;0)</formula>
    </cfRule>
    <cfRule type="expression" dxfId="723" priority="453" stopIfTrue="1">
      <formula>AND(WEEKDAY($B14)=7,(AND(WEEKDAY($B14,2)=6,COUNTIF(祝日,$B14)=0)))</formula>
    </cfRule>
  </conditionalFormatting>
  <conditionalFormatting sqref="B11">
    <cfRule type="expression" dxfId="722" priority="487" stopIfTrue="1">
      <formula>$A11=""</formula>
    </cfRule>
    <cfRule type="expression" dxfId="721" priority="488" stopIfTrue="1">
      <formula>OR(WEEKDAY($B11,2)&gt;5,COUNTIF(祝日,$B11)&gt;0)</formula>
    </cfRule>
    <cfRule type="expression" dxfId="720" priority="489" stopIfTrue="1">
      <formula>AND(WEEKDAY($B11)=7,(AND(WEEKDAY($B11,2)=6,COUNTIF(祝日,$B11)=0)))</formula>
    </cfRule>
  </conditionalFormatting>
  <conditionalFormatting sqref="F11 C11:D11">
    <cfRule type="expression" dxfId="719" priority="481" stopIfTrue="1">
      <formula>$A11=""</formula>
    </cfRule>
    <cfRule type="expression" dxfId="718" priority="482" stopIfTrue="1">
      <formula>OR(WEEKDAY($B11,2)&gt;5,COUNTIF(祝日,$B11)&gt;0)</formula>
    </cfRule>
    <cfRule type="expression" dxfId="717" priority="483" stopIfTrue="1">
      <formula>AND(WEEKDAY($B11)=7,(AND(WEEKDAY($B11,2)=6,COUNTIF(祝日,$B11)=0)))</formula>
    </cfRule>
  </conditionalFormatting>
  <conditionalFormatting sqref="B12">
    <cfRule type="expression" dxfId="716" priority="475" stopIfTrue="1">
      <formula>$A12=""</formula>
    </cfRule>
    <cfRule type="expression" dxfId="715" priority="476" stopIfTrue="1">
      <formula>OR(WEEKDAY($B12,2)&gt;5,COUNTIF(祝日,$B12)&gt;0)</formula>
    </cfRule>
    <cfRule type="expression" dxfId="714" priority="477" stopIfTrue="1">
      <formula>AND(WEEKDAY($B12)=7,(AND(WEEKDAY($B12,2)=6,COUNTIF(祝日,$B12)=0)))</formula>
    </cfRule>
  </conditionalFormatting>
  <conditionalFormatting sqref="B13">
    <cfRule type="expression" dxfId="713" priority="463" stopIfTrue="1">
      <formula>$A13=""</formula>
    </cfRule>
    <cfRule type="expression" dxfId="712" priority="464" stopIfTrue="1">
      <formula>OR(WEEKDAY($B13,2)&gt;5,COUNTIF(祝日,$B13)&gt;0)</formula>
    </cfRule>
    <cfRule type="expression" dxfId="711" priority="465" stopIfTrue="1">
      <formula>AND(WEEKDAY($B13)=7,(AND(WEEKDAY($B13,2)=6,COUNTIF(祝日,$B13)=0)))</formula>
    </cfRule>
  </conditionalFormatting>
  <conditionalFormatting sqref="F14 C14:D14">
    <cfRule type="expression" dxfId="710" priority="445" stopIfTrue="1">
      <formula>$A14=""</formula>
    </cfRule>
    <cfRule type="expression" dxfId="709" priority="446" stopIfTrue="1">
      <formula>OR(WEEKDAY($B14,2)&gt;5,COUNTIF(祝日,$B14)&gt;0)</formula>
    </cfRule>
    <cfRule type="expression" dxfId="708" priority="447" stopIfTrue="1">
      <formula>AND(WEEKDAY($B14)=7,(AND(WEEKDAY($B14,2)=6,COUNTIF(祝日,$B14)=0)))</formula>
    </cfRule>
  </conditionalFormatting>
  <conditionalFormatting sqref="B15">
    <cfRule type="expression" dxfId="707" priority="439" stopIfTrue="1">
      <formula>$A15=""</formula>
    </cfRule>
    <cfRule type="expression" dxfId="706" priority="440" stopIfTrue="1">
      <formula>OR(WEEKDAY($B15,2)&gt;5,COUNTIF(祝日,$B15)&gt;0)</formula>
    </cfRule>
    <cfRule type="expression" dxfId="705" priority="441" stopIfTrue="1">
      <formula>AND(WEEKDAY($B15)=7,(AND(WEEKDAY($B15,2)=6,COUNTIF(祝日,$B15)=0)))</formula>
    </cfRule>
  </conditionalFormatting>
  <conditionalFormatting sqref="B16">
    <cfRule type="expression" dxfId="704" priority="427" stopIfTrue="1">
      <formula>$A16=""</formula>
    </cfRule>
    <cfRule type="expression" dxfId="703" priority="428" stopIfTrue="1">
      <formula>OR(WEEKDAY($B16,2)&gt;5,COUNTIF(祝日,$B16)&gt;0)</formula>
    </cfRule>
    <cfRule type="expression" dxfId="702" priority="429" stopIfTrue="1">
      <formula>AND(WEEKDAY($B16)=7,(AND(WEEKDAY($B16,2)=6,COUNTIF(祝日,$B16)=0)))</formula>
    </cfRule>
  </conditionalFormatting>
  <conditionalFormatting sqref="F16 C16:D16">
    <cfRule type="expression" dxfId="701" priority="421" stopIfTrue="1">
      <formula>$A16=""</formula>
    </cfRule>
    <cfRule type="expression" dxfId="700" priority="422" stopIfTrue="1">
      <formula>OR(WEEKDAY($B16,2)&gt;5,COUNTIF(祝日,$B16)&gt;0)</formula>
    </cfRule>
    <cfRule type="expression" dxfId="699" priority="423" stopIfTrue="1">
      <formula>AND(WEEKDAY($B16)=7,(AND(WEEKDAY($B16,2)=6,COUNTIF(祝日,$B16)=0)))</formula>
    </cfRule>
  </conditionalFormatting>
  <conditionalFormatting sqref="B20">
    <cfRule type="expression" dxfId="698" priority="379" stopIfTrue="1">
      <formula>$A20=""</formula>
    </cfRule>
    <cfRule type="expression" dxfId="697" priority="380" stopIfTrue="1">
      <formula>OR(WEEKDAY($B20,2)&gt;5,COUNTIF(祝日,$B20)&gt;0)</formula>
    </cfRule>
    <cfRule type="expression" dxfId="696" priority="381" stopIfTrue="1">
      <formula>AND(WEEKDAY($B20)=7,(AND(WEEKDAY($B20,2)=6,COUNTIF(祝日,$B20)=0)))</formula>
    </cfRule>
  </conditionalFormatting>
  <conditionalFormatting sqref="B18">
    <cfRule type="expression" dxfId="695" priority="403" stopIfTrue="1">
      <formula>$A18=""</formula>
    </cfRule>
    <cfRule type="expression" dxfId="694" priority="404" stopIfTrue="1">
      <formula>OR(WEEKDAY($B18,2)&gt;5,COUNTIF(祝日,$B18)&gt;0)</formula>
    </cfRule>
    <cfRule type="expression" dxfId="693" priority="405" stopIfTrue="1">
      <formula>AND(WEEKDAY($B18)=7,(AND(WEEKDAY($B18,2)=6,COUNTIF(祝日,$B18)=0)))</formula>
    </cfRule>
  </conditionalFormatting>
  <conditionalFormatting sqref="F18 C18:D18">
    <cfRule type="expression" dxfId="692" priority="397" stopIfTrue="1">
      <formula>$A18=""</formula>
    </cfRule>
    <cfRule type="expression" dxfId="691" priority="398" stopIfTrue="1">
      <formula>OR(WEEKDAY($B18,2)&gt;5,COUNTIF(祝日,$B18)&gt;0)</formula>
    </cfRule>
    <cfRule type="expression" dxfId="690" priority="399" stopIfTrue="1">
      <formula>AND(WEEKDAY($B18)=7,(AND(WEEKDAY($B18,2)=6,COUNTIF(祝日,$B18)=0)))</formula>
    </cfRule>
  </conditionalFormatting>
  <conditionalFormatting sqref="B25">
    <cfRule type="expression" dxfId="689" priority="319" stopIfTrue="1">
      <formula>$A25=""</formula>
    </cfRule>
    <cfRule type="expression" dxfId="688" priority="320" stopIfTrue="1">
      <formula>OR(WEEKDAY($B25,2)&gt;5,COUNTIF(祝日,$B25)&gt;0)</formula>
    </cfRule>
    <cfRule type="expression" dxfId="687" priority="321" stopIfTrue="1">
      <formula>AND(WEEKDAY($B25)=7,(AND(WEEKDAY($B25,2)=6,COUNTIF(祝日,$B25)=0)))</formula>
    </cfRule>
  </conditionalFormatting>
  <conditionalFormatting sqref="B29">
    <cfRule type="expression" dxfId="686" priority="271" stopIfTrue="1">
      <formula>$A29=""</formula>
    </cfRule>
    <cfRule type="expression" dxfId="685" priority="272" stopIfTrue="1">
      <formula>OR(WEEKDAY($B29,2)&gt;5,COUNTIF(祝日,$B29)&gt;0)</formula>
    </cfRule>
    <cfRule type="expression" dxfId="684" priority="273" stopIfTrue="1">
      <formula>AND(WEEKDAY($B29)=7,(AND(WEEKDAY($B29,2)=6,COUNTIF(祝日,$B29)=0)))</formula>
    </cfRule>
  </conditionalFormatting>
  <conditionalFormatting sqref="B21">
    <cfRule type="expression" dxfId="683" priority="367" stopIfTrue="1">
      <formula>$A21=""</formula>
    </cfRule>
    <cfRule type="expression" dxfId="682" priority="368" stopIfTrue="1">
      <formula>OR(WEEKDAY($B21,2)&gt;5,COUNTIF(祝日,$B21)&gt;0)</formula>
    </cfRule>
    <cfRule type="expression" dxfId="681" priority="369" stopIfTrue="1">
      <formula>AND(WEEKDAY($B21)=7,(AND(WEEKDAY($B21,2)=6,COUNTIF(祝日,$B21)=0)))</formula>
    </cfRule>
  </conditionalFormatting>
  <conditionalFormatting sqref="F21 C21:D21">
    <cfRule type="expression" dxfId="680" priority="361" stopIfTrue="1">
      <formula>$A21=""</formula>
    </cfRule>
    <cfRule type="expression" dxfId="679" priority="362" stopIfTrue="1">
      <formula>OR(WEEKDAY($B21,2)&gt;5,COUNTIF(祝日,$B21)&gt;0)</formula>
    </cfRule>
    <cfRule type="expression" dxfId="678" priority="363" stopIfTrue="1">
      <formula>AND(WEEKDAY($B21)=7,(AND(WEEKDAY($B21,2)=6,COUNTIF(祝日,$B21)=0)))</formula>
    </cfRule>
  </conditionalFormatting>
  <conditionalFormatting sqref="B22">
    <cfRule type="expression" dxfId="677" priority="355" stopIfTrue="1">
      <formula>$A22=""</formula>
    </cfRule>
    <cfRule type="expression" dxfId="676" priority="356" stopIfTrue="1">
      <formula>OR(WEEKDAY($B22,2)&gt;5,COUNTIF(祝日,$B22)&gt;0)</formula>
    </cfRule>
    <cfRule type="expression" dxfId="675" priority="357" stopIfTrue="1">
      <formula>AND(WEEKDAY($B22)=7,(AND(WEEKDAY($B22,2)=6,COUNTIF(祝日,$B22)=0)))</formula>
    </cfRule>
  </conditionalFormatting>
  <conditionalFormatting sqref="B23">
    <cfRule type="expression" dxfId="674" priority="343" stopIfTrue="1">
      <formula>$A23=""</formula>
    </cfRule>
    <cfRule type="expression" dxfId="673" priority="344" stopIfTrue="1">
      <formula>OR(WEEKDAY($B23,2)&gt;5,COUNTIF(祝日,$B23)&gt;0)</formula>
    </cfRule>
    <cfRule type="expression" dxfId="672" priority="345" stopIfTrue="1">
      <formula>AND(WEEKDAY($B23)=7,(AND(WEEKDAY($B23,2)=6,COUNTIF(祝日,$B23)=0)))</formula>
    </cfRule>
  </conditionalFormatting>
  <conditionalFormatting sqref="F23 C23:D23">
    <cfRule type="expression" dxfId="671" priority="337" stopIfTrue="1">
      <formula>$A23=""</formula>
    </cfRule>
    <cfRule type="expression" dxfId="670" priority="338" stopIfTrue="1">
      <formula>OR(WEEKDAY($B23,2)&gt;5,COUNTIF(祝日,$B23)&gt;0)</formula>
    </cfRule>
    <cfRule type="expression" dxfId="669" priority="339" stopIfTrue="1">
      <formula>AND(WEEKDAY($B23)=7,(AND(WEEKDAY($B23,2)=6,COUNTIF(祝日,$B23)=0)))</formula>
    </cfRule>
  </conditionalFormatting>
  <conditionalFormatting sqref="B26">
    <cfRule type="expression" dxfId="668" priority="307" stopIfTrue="1">
      <formula>$A26=""</formula>
    </cfRule>
    <cfRule type="expression" dxfId="667" priority="308" stopIfTrue="1">
      <formula>OR(WEEKDAY($B26,2)&gt;5,COUNTIF(祝日,$B26)&gt;0)</formula>
    </cfRule>
    <cfRule type="expression" dxfId="666" priority="309" stopIfTrue="1">
      <formula>AND(WEEKDAY($B26)=7,(AND(WEEKDAY($B26,2)=6,COUNTIF(祝日,$B26)=0)))</formula>
    </cfRule>
  </conditionalFormatting>
  <conditionalFormatting sqref="F25 C25:D25">
    <cfRule type="expression" dxfId="665" priority="313" stopIfTrue="1">
      <formula>$A25=""</formula>
    </cfRule>
    <cfRule type="expression" dxfId="664" priority="314" stopIfTrue="1">
      <formula>OR(WEEKDAY($B25,2)&gt;5,COUNTIF(祝日,$B25)&gt;0)</formula>
    </cfRule>
    <cfRule type="expression" dxfId="663" priority="315" stopIfTrue="1">
      <formula>AND(WEEKDAY($B25)=7,(AND(WEEKDAY($B25,2)=6,COUNTIF(祝日,$B25)=0)))</formula>
    </cfRule>
  </conditionalFormatting>
  <conditionalFormatting sqref="B31">
    <cfRule type="expression" dxfId="662" priority="247" stopIfTrue="1">
      <formula>$A31=""</formula>
    </cfRule>
    <cfRule type="expression" dxfId="661" priority="248" stopIfTrue="1">
      <formula>OR(WEEKDAY($B31,2)&gt;5,COUNTIF(祝日,$B31)&gt;0)</formula>
    </cfRule>
    <cfRule type="expression" dxfId="660" priority="249" stopIfTrue="1">
      <formula>AND(WEEKDAY($B31)=7,(AND(WEEKDAY($B31,2)=6,COUNTIF(祝日,$B31)=0)))</formula>
    </cfRule>
  </conditionalFormatting>
  <conditionalFormatting sqref="F26 C26:D26">
    <cfRule type="expression" dxfId="659" priority="301" stopIfTrue="1">
      <formula>$A26=""</formula>
    </cfRule>
    <cfRule type="expression" dxfId="658" priority="302" stopIfTrue="1">
      <formula>OR(WEEKDAY($B26,2)&gt;5,COUNTIF(祝日,$B26)&gt;0)</formula>
    </cfRule>
    <cfRule type="expression" dxfId="657" priority="303" stopIfTrue="1">
      <formula>AND(WEEKDAY($B26)=7,(AND(WEEKDAY($B26,2)=6,COUNTIF(祝日,$B26)=0)))</formula>
    </cfRule>
  </conditionalFormatting>
  <conditionalFormatting sqref="B27">
    <cfRule type="expression" dxfId="656" priority="295" stopIfTrue="1">
      <formula>$A27=""</formula>
    </cfRule>
    <cfRule type="expression" dxfId="655" priority="296" stopIfTrue="1">
      <formula>OR(WEEKDAY($B27,2)&gt;5,COUNTIF(祝日,$B27)&gt;0)</formula>
    </cfRule>
    <cfRule type="expression" dxfId="654" priority="297" stopIfTrue="1">
      <formula>AND(WEEKDAY($B27)=7,(AND(WEEKDAY($B27,2)=6,COUNTIF(祝日,$B27)=0)))</formula>
    </cfRule>
  </conditionalFormatting>
  <conditionalFormatting sqref="F27 C27:D27">
    <cfRule type="expression" dxfId="653" priority="289" stopIfTrue="1">
      <formula>$A27=""</formula>
    </cfRule>
    <cfRule type="expression" dxfId="652" priority="290" stopIfTrue="1">
      <formula>OR(WEEKDAY($B27,2)&gt;5,COUNTIF(祝日,$B27)&gt;0)</formula>
    </cfRule>
    <cfRule type="expression" dxfId="651" priority="291" stopIfTrue="1">
      <formula>AND(WEEKDAY($B27)=7,(AND(WEEKDAY($B27,2)=6,COUNTIF(祝日,$B27)=0)))</formula>
    </cfRule>
  </conditionalFormatting>
  <conditionalFormatting sqref="B28">
    <cfRule type="expression" dxfId="650" priority="283" stopIfTrue="1">
      <formula>$A28=""</formula>
    </cfRule>
    <cfRule type="expression" dxfId="649" priority="284" stopIfTrue="1">
      <formula>OR(WEEKDAY($B28,2)&gt;5,COUNTIF(祝日,$B28)&gt;0)</formula>
    </cfRule>
    <cfRule type="expression" dxfId="648" priority="285" stopIfTrue="1">
      <formula>AND(WEEKDAY($B28)=7,(AND(WEEKDAY($B28,2)=6,COUNTIF(祝日,$B28)=0)))</formula>
    </cfRule>
  </conditionalFormatting>
  <conditionalFormatting sqref="F28 C28:D28">
    <cfRule type="expression" dxfId="647" priority="277" stopIfTrue="1">
      <formula>$A28=""</formula>
    </cfRule>
    <cfRule type="expression" dxfId="646" priority="278" stopIfTrue="1">
      <formula>OR(WEEKDAY($B28,2)&gt;5,COUNTIF(祝日,$B28)&gt;0)</formula>
    </cfRule>
    <cfRule type="expression" dxfId="645" priority="279" stopIfTrue="1">
      <formula>AND(WEEKDAY($B28)=7,(AND(WEEKDAY($B28,2)=6,COUNTIF(祝日,$B28)=0)))</formula>
    </cfRule>
  </conditionalFormatting>
  <conditionalFormatting sqref="F29 C29:D29">
    <cfRule type="expression" dxfId="644" priority="265" stopIfTrue="1">
      <formula>$A29=""</formula>
    </cfRule>
    <cfRule type="expression" dxfId="643" priority="266" stopIfTrue="1">
      <formula>OR(WEEKDAY($B29,2)&gt;5,COUNTIF(祝日,$B29)&gt;0)</formula>
    </cfRule>
    <cfRule type="expression" dxfId="642" priority="267" stopIfTrue="1">
      <formula>AND(WEEKDAY($B29)=7,(AND(WEEKDAY($B29,2)=6,COUNTIF(祝日,$B29)=0)))</formula>
    </cfRule>
  </conditionalFormatting>
  <conditionalFormatting sqref="B30">
    <cfRule type="expression" dxfId="641" priority="259" stopIfTrue="1">
      <formula>$A30=""</formula>
    </cfRule>
    <cfRule type="expression" dxfId="640" priority="260" stopIfTrue="1">
      <formula>OR(WEEKDAY($B30,2)&gt;5,COUNTIF(祝日,$B30)&gt;0)</formula>
    </cfRule>
    <cfRule type="expression" dxfId="639" priority="261" stopIfTrue="1">
      <formula>AND(WEEKDAY($B30)=7,(AND(WEEKDAY($B30,2)=6,COUNTIF(祝日,$B30)=0)))</formula>
    </cfRule>
  </conditionalFormatting>
  <conditionalFormatting sqref="F30 C30:D30">
    <cfRule type="expression" dxfId="638" priority="253" stopIfTrue="1">
      <formula>$A30=""</formula>
    </cfRule>
    <cfRule type="expression" dxfId="637" priority="254" stopIfTrue="1">
      <formula>OR(WEEKDAY($B30,2)&gt;5,COUNTIF(祝日,$B30)&gt;0)</formula>
    </cfRule>
    <cfRule type="expression" dxfId="636" priority="255" stopIfTrue="1">
      <formula>AND(WEEKDAY($B30)=7,(AND(WEEKDAY($B30,2)=6,COUNTIF(祝日,$B30)=0)))</formula>
    </cfRule>
  </conditionalFormatting>
  <conditionalFormatting sqref="F31 C31:D31">
    <cfRule type="expression" dxfId="635" priority="241" stopIfTrue="1">
      <formula>$A31=""</formula>
    </cfRule>
    <cfRule type="expression" dxfId="634" priority="242" stopIfTrue="1">
      <formula>OR(WEEKDAY($B31,2)&gt;5,COUNTIF(祝日,$B31)&gt;0)</formula>
    </cfRule>
    <cfRule type="expression" dxfId="633" priority="243" stopIfTrue="1">
      <formula>AND(WEEKDAY($B31)=7,(AND(WEEKDAY($B31,2)=6,COUNTIF(祝日,$B31)=0)))</formula>
    </cfRule>
  </conditionalFormatting>
  <conditionalFormatting sqref="B32">
    <cfRule type="expression" dxfId="632" priority="235" stopIfTrue="1">
      <formula>$A32=""</formula>
    </cfRule>
    <cfRule type="expression" dxfId="631" priority="236" stopIfTrue="1">
      <formula>OR(WEEKDAY($B32,2)&gt;5,COUNTIF(祝日,$B32)&gt;0)</formula>
    </cfRule>
    <cfRule type="expression" dxfId="630" priority="237" stopIfTrue="1">
      <formula>AND(WEEKDAY($B32)=7,(AND(WEEKDAY($B32,2)=6,COUNTIF(祝日,$B32)=0)))</formula>
    </cfRule>
  </conditionalFormatting>
  <conditionalFormatting sqref="F32 C32:D32">
    <cfRule type="expression" dxfId="629" priority="229" stopIfTrue="1">
      <formula>$A32=""</formula>
    </cfRule>
    <cfRule type="expression" dxfId="628" priority="230" stopIfTrue="1">
      <formula>OR(WEEKDAY($B32,2)&gt;5,COUNTIF(祝日,$B32)&gt;0)</formula>
    </cfRule>
    <cfRule type="expression" dxfId="627" priority="231" stopIfTrue="1">
      <formula>AND(WEEKDAY($B32)=7,(AND(WEEKDAY($B32,2)=6,COUNTIF(祝日,$B32)=0)))</formula>
    </cfRule>
  </conditionalFormatting>
  <conditionalFormatting sqref="A34:B34">
    <cfRule type="expression" dxfId="626" priority="223" stopIfTrue="1">
      <formula>$A34=""</formula>
    </cfRule>
    <cfRule type="expression" dxfId="625" priority="224" stopIfTrue="1">
      <formula>OR(WEEKDAY($B34,2)&gt;5,COUNTIF(祝日,$B34)&gt;0)</formula>
    </cfRule>
    <cfRule type="expression" dxfId="624" priority="225" stopIfTrue="1">
      <formula>AND(WEEKDAY($B34)=7,(AND(WEEKDAY($B34,2)=6,COUNTIF(祝日,$B34)=0)))</formula>
    </cfRule>
  </conditionalFormatting>
  <conditionalFormatting sqref="F34 C34:D34">
    <cfRule type="expression" dxfId="623" priority="217" stopIfTrue="1">
      <formula>$A34=""</formula>
    </cfRule>
    <cfRule type="expression" dxfId="622" priority="218" stopIfTrue="1">
      <formula>OR(WEEKDAY($B34,2)&gt;5,COUNTIF(祝日,$B34)&gt;0)</formula>
    </cfRule>
    <cfRule type="expression" dxfId="621" priority="219" stopIfTrue="1">
      <formula>AND(WEEKDAY($B34)=7,(AND(WEEKDAY($B34,2)=6,COUNTIF(祝日,$B34)=0)))</formula>
    </cfRule>
  </conditionalFormatting>
  <conditionalFormatting sqref="A35:B35">
    <cfRule type="expression" dxfId="620" priority="211" stopIfTrue="1">
      <formula>$A35=""</formula>
    </cfRule>
    <cfRule type="expression" dxfId="619" priority="212" stopIfTrue="1">
      <formula>OR(WEEKDAY($B35,2)&gt;5,COUNTIF(祝日,$B35)&gt;0)</formula>
    </cfRule>
    <cfRule type="expression" dxfId="618" priority="213" stopIfTrue="1">
      <formula>AND(WEEKDAY($B35)=7,(AND(WEEKDAY($B35,2)=6,COUNTIF(祝日,$B35)=0)))</formula>
    </cfRule>
  </conditionalFormatting>
  <conditionalFormatting sqref="F35 C35:D35">
    <cfRule type="expression" dxfId="617" priority="205" stopIfTrue="1">
      <formula>$A35=""</formula>
    </cfRule>
    <cfRule type="expression" dxfId="616" priority="206" stopIfTrue="1">
      <formula>OR(WEEKDAY($B35,2)&gt;5,COUNTIF(祝日,$B35)&gt;0)</formula>
    </cfRule>
    <cfRule type="expression" dxfId="615" priority="207" stopIfTrue="1">
      <formula>AND(WEEKDAY($B35)=7,(AND(WEEKDAY($B35,2)=6,COUNTIF(祝日,$B35)=0)))</formula>
    </cfRule>
  </conditionalFormatting>
  <conditionalFormatting sqref="B19">
    <cfRule type="expression" dxfId="614" priority="79" stopIfTrue="1">
      <formula>$A19=""</formula>
    </cfRule>
    <cfRule type="expression" dxfId="613" priority="80" stopIfTrue="1">
      <formula>OR(WEEKDAY($B19,2)&gt;5,COUNTIF(祝日,$B19)&gt;0)</formula>
    </cfRule>
    <cfRule type="expression" dxfId="612" priority="81" stopIfTrue="1">
      <formula>AND(WEEKDAY($B19)=7,(AND(WEEKDAY($B19,2)=6,COUNTIF(祝日,$B19)=0)))</formula>
    </cfRule>
  </conditionalFormatting>
  <conditionalFormatting sqref="B10">
    <cfRule type="expression" dxfId="611" priority="103" stopIfTrue="1">
      <formula>$A10=""</formula>
    </cfRule>
    <cfRule type="expression" dxfId="610" priority="104" stopIfTrue="1">
      <formula>OR(WEEKDAY($B10,2)&gt;5,COUNTIF(祝日,$B10)&gt;0)</formula>
    </cfRule>
    <cfRule type="expression" dxfId="609" priority="105" stopIfTrue="1">
      <formula>AND(WEEKDAY($B10)=7,(AND(WEEKDAY($B10,2)=6,COUNTIF(祝日,$B10)=0)))</formula>
    </cfRule>
  </conditionalFormatting>
  <conditionalFormatting sqref="B17">
    <cfRule type="expression" dxfId="608" priority="91" stopIfTrue="1">
      <formula>$A17=""</formula>
    </cfRule>
    <cfRule type="expression" dxfId="607" priority="92" stopIfTrue="1">
      <formula>OR(WEEKDAY($B17,2)&gt;5,COUNTIF(祝日,$B17)&gt;0)</formula>
    </cfRule>
    <cfRule type="expression" dxfId="606" priority="93" stopIfTrue="1">
      <formula>AND(WEEKDAY($B17)=7,(AND(WEEKDAY($B17,2)=6,COUNTIF(祝日,$B17)=0)))</formula>
    </cfRule>
  </conditionalFormatting>
  <conditionalFormatting sqref="B24">
    <cfRule type="expression" dxfId="605" priority="55" stopIfTrue="1">
      <formula>$A24=""</formula>
    </cfRule>
    <cfRule type="expression" dxfId="604" priority="56" stopIfTrue="1">
      <formula>OR(WEEKDAY($B24,2)&gt;5,COUNTIF(祝日,$B24)&gt;0)</formula>
    </cfRule>
    <cfRule type="expression" dxfId="603" priority="57" stopIfTrue="1">
      <formula>AND(WEEKDAY($B24)=7,(AND(WEEKDAY($B24,2)=6,COUNTIF(祝日,$B24)=0)))</formula>
    </cfRule>
  </conditionalFormatting>
  <conditionalFormatting sqref="F13 C13:D13">
    <cfRule type="expression" dxfId="602" priority="46" stopIfTrue="1">
      <formula>$A13=""</formula>
    </cfRule>
    <cfRule type="expression" dxfId="601" priority="47" stopIfTrue="1">
      <formula>OR(WEEKDAY($B13,2)&gt;5,COUNTIF(祝日,$B13)&gt;0)</formula>
    </cfRule>
    <cfRule type="expression" dxfId="600" priority="48" stopIfTrue="1">
      <formula>AND(WEEKDAY($B13)=7,(AND(WEEKDAY($B13,2)=6,COUNTIF(祝日,$B13)=0)))</formula>
    </cfRule>
  </conditionalFormatting>
  <conditionalFormatting sqref="F20 C20:D20">
    <cfRule type="expression" dxfId="599" priority="43" stopIfTrue="1">
      <formula>$A20=""</formula>
    </cfRule>
    <cfRule type="expression" dxfId="598" priority="44" stopIfTrue="1">
      <formula>OR(WEEKDAY($B20,2)&gt;5,COUNTIF(祝日,$B20)&gt;0)</formula>
    </cfRule>
    <cfRule type="expression" dxfId="597" priority="45" stopIfTrue="1">
      <formula>AND(WEEKDAY($B20)=7,(AND(WEEKDAY($B20,2)=6,COUNTIF(祝日,$B20)=0)))</formula>
    </cfRule>
  </conditionalFormatting>
  <conditionalFormatting sqref="A33:B33">
    <cfRule type="expression" dxfId="596" priority="37" stopIfTrue="1">
      <formula>$A33=""</formula>
    </cfRule>
    <cfRule type="expression" dxfId="595" priority="38" stopIfTrue="1">
      <formula>OR(WEEKDAY($B33,2)&gt;5,COUNTIF(祝日,$B33)&gt;0)</formula>
    </cfRule>
    <cfRule type="expression" dxfId="594" priority="39" stopIfTrue="1">
      <formula>AND(WEEKDAY($B33)=7,(AND(WEEKDAY($B33,2)=6,COUNTIF(祝日,$B33)=0)))</formula>
    </cfRule>
  </conditionalFormatting>
  <conditionalFormatting sqref="F33 C33:D33">
    <cfRule type="expression" dxfId="593" priority="31" stopIfTrue="1">
      <formula>$A33=""</formula>
    </cfRule>
    <cfRule type="expression" dxfId="592" priority="32" stopIfTrue="1">
      <formula>OR(WEEKDAY($B33,2)&gt;5,COUNTIF(祝日,$B33)&gt;0)</formula>
    </cfRule>
    <cfRule type="expression" dxfId="591" priority="33" stopIfTrue="1">
      <formula>AND(WEEKDAY($B33)=7,(AND(WEEKDAY($B33,2)=6,COUNTIF(祝日,$B33)=0)))</formula>
    </cfRule>
  </conditionalFormatting>
  <conditionalFormatting sqref="F12 C12:D12">
    <cfRule type="expression" dxfId="590" priority="25" stopIfTrue="1">
      <formula>$A12=""</formula>
    </cfRule>
    <cfRule type="expression" dxfId="589" priority="26" stopIfTrue="1">
      <formula>OR(WEEKDAY($B12,2)&gt;5,COUNTIF(祝日,$B12)&gt;0)</formula>
    </cfRule>
    <cfRule type="expression" dxfId="588" priority="27" stopIfTrue="1">
      <formula>AND(WEEKDAY($B12)=7,(AND(WEEKDAY($B12,2)=6,COUNTIF(祝日,$B12)=0)))</formula>
    </cfRule>
  </conditionalFormatting>
  <conditionalFormatting sqref="F19 C19:D19">
    <cfRule type="expression" dxfId="587" priority="19" stopIfTrue="1">
      <formula>$A19=""</formula>
    </cfRule>
    <cfRule type="expression" dxfId="586" priority="20" stopIfTrue="1">
      <formula>OR(WEEKDAY($B19,2)&gt;5,COUNTIF(祝日,$B19)&gt;0)</formula>
    </cfRule>
    <cfRule type="expression" dxfId="585" priority="21" stopIfTrue="1">
      <formula>AND(WEEKDAY($B19)=7,(AND(WEEKDAY($B19,2)=6,COUNTIF(祝日,$B19)=0)))</formula>
    </cfRule>
  </conditionalFormatting>
  <conditionalFormatting sqref="F24 C24:D24">
    <cfRule type="expression" dxfId="584" priority="16" stopIfTrue="1">
      <formula>$A24=""</formula>
    </cfRule>
    <cfRule type="expression" dxfId="583" priority="17" stopIfTrue="1">
      <formula>OR(WEEKDAY($B24,2)&gt;5,COUNTIF(祝日,$B24)&gt;0)</formula>
    </cfRule>
    <cfRule type="expression" dxfId="582" priority="18" stopIfTrue="1">
      <formula>AND(WEEKDAY($B24)=7,(AND(WEEKDAY($B24,2)=6,COUNTIF(祝日,$B24)=0)))</formula>
    </cfRule>
  </conditionalFormatting>
  <conditionalFormatting sqref="F8 C8:D8">
    <cfRule type="expression" dxfId="581" priority="13" stopIfTrue="1">
      <formula>$A8=""</formula>
    </cfRule>
    <cfRule type="expression" dxfId="580" priority="14" stopIfTrue="1">
      <formula>OR(WEEKDAY($B8,2)&gt;5,COUNTIF(祝日,$B8)&gt;0)</formula>
    </cfRule>
    <cfRule type="expression" dxfId="579" priority="15" stopIfTrue="1">
      <formula>AND(WEEKDAY($B8)=7,(AND(WEEKDAY($B8,2)=6,COUNTIF(祝日,$B8)=0)))</formula>
    </cfRule>
  </conditionalFormatting>
  <conditionalFormatting sqref="F10 C10:D10">
    <cfRule type="expression" dxfId="578" priority="10" stopIfTrue="1">
      <formula>$A10=""</formula>
    </cfRule>
    <cfRule type="expression" dxfId="577" priority="11" stopIfTrue="1">
      <formula>OR(WEEKDAY($B10,2)&gt;5,COUNTIF(祝日,$B10)&gt;0)</formula>
    </cfRule>
    <cfRule type="expression" dxfId="576" priority="12" stopIfTrue="1">
      <formula>AND(WEEKDAY($B10)=7,(AND(WEEKDAY($B10,2)=6,COUNTIF(祝日,$B10)=0)))</formula>
    </cfRule>
  </conditionalFormatting>
  <conditionalFormatting sqref="F15 C15:D15">
    <cfRule type="expression" dxfId="575" priority="7" stopIfTrue="1">
      <formula>$A15=""</formula>
    </cfRule>
    <cfRule type="expression" dxfId="574" priority="8" stopIfTrue="1">
      <formula>OR(WEEKDAY($B15,2)&gt;5,COUNTIF(祝日,$B15)&gt;0)</formula>
    </cfRule>
    <cfRule type="expression" dxfId="573" priority="9" stopIfTrue="1">
      <formula>AND(WEEKDAY($B15)=7,(AND(WEEKDAY($B15,2)=6,COUNTIF(祝日,$B15)=0)))</formula>
    </cfRule>
  </conditionalFormatting>
  <conditionalFormatting sqref="F17 C17:D17">
    <cfRule type="expression" dxfId="572" priority="4" stopIfTrue="1">
      <formula>$A17=""</formula>
    </cfRule>
    <cfRule type="expression" dxfId="571" priority="5" stopIfTrue="1">
      <formula>OR(WEEKDAY($B17,2)&gt;5,COUNTIF(祝日,$B17)&gt;0)</formula>
    </cfRule>
    <cfRule type="expression" dxfId="570" priority="6" stopIfTrue="1">
      <formula>AND(WEEKDAY($B17)=7,(AND(WEEKDAY($B17,2)=6,COUNTIF(祝日,$B17)=0)))</formula>
    </cfRule>
  </conditionalFormatting>
  <conditionalFormatting sqref="F22 C22:D22">
    <cfRule type="expression" dxfId="569" priority="1" stopIfTrue="1">
      <formula>$A22=""</formula>
    </cfRule>
    <cfRule type="expression" dxfId="568" priority="2" stopIfTrue="1">
      <formula>OR(WEEKDAY($B22,2)&gt;5,COUNTIF(祝日,$B22)&gt;0)</formula>
    </cfRule>
    <cfRule type="expression" dxfId="567" priority="3" stopIfTrue="1">
      <formula>AND(WEEKDAY($B22)=7,(AND(WEEKDAY($B22,2)=6,COUNTIF(祝日,$B22)=0)))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000"/>
  </sheetPr>
  <dimension ref="A1:G39"/>
  <sheetViews>
    <sheetView zoomScale="118" zoomScaleNormal="118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48" width="9" style="49"/>
    <col min="249" max="250" width="2.625" style="49" customWidth="1"/>
    <col min="251" max="251" width="14.625" style="49" customWidth="1"/>
    <col min="252" max="252" width="10.625" style="49" customWidth="1"/>
    <col min="253" max="253" width="14.125" style="49" customWidth="1"/>
    <col min="254" max="254" width="8.625" style="49" customWidth="1"/>
    <col min="255" max="255" width="15.625" style="49" customWidth="1"/>
    <col min="256" max="256" width="6.25" style="49" customWidth="1"/>
    <col min="257" max="504" width="9" style="49"/>
    <col min="505" max="506" width="2.625" style="49" customWidth="1"/>
    <col min="507" max="507" width="14.625" style="49" customWidth="1"/>
    <col min="508" max="508" width="10.625" style="49" customWidth="1"/>
    <col min="509" max="509" width="14.125" style="49" customWidth="1"/>
    <col min="510" max="510" width="8.625" style="49" customWidth="1"/>
    <col min="511" max="511" width="15.625" style="49" customWidth="1"/>
    <col min="512" max="512" width="6.25" style="49" customWidth="1"/>
    <col min="513" max="760" width="9" style="49"/>
    <col min="761" max="762" width="2.625" style="49" customWidth="1"/>
    <col min="763" max="763" width="14.625" style="49" customWidth="1"/>
    <col min="764" max="764" width="10.625" style="49" customWidth="1"/>
    <col min="765" max="765" width="14.125" style="49" customWidth="1"/>
    <col min="766" max="766" width="8.625" style="49" customWidth="1"/>
    <col min="767" max="767" width="15.625" style="49" customWidth="1"/>
    <col min="768" max="768" width="6.25" style="49" customWidth="1"/>
    <col min="769" max="1016" width="9" style="49"/>
    <col min="1017" max="1018" width="2.625" style="49" customWidth="1"/>
    <col min="1019" max="1019" width="14.625" style="49" customWidth="1"/>
    <col min="1020" max="1020" width="10.625" style="49" customWidth="1"/>
    <col min="1021" max="1021" width="14.125" style="49" customWidth="1"/>
    <col min="1022" max="1022" width="8.625" style="49" customWidth="1"/>
    <col min="1023" max="1023" width="15.625" style="49" customWidth="1"/>
    <col min="1024" max="1024" width="6.25" style="49" customWidth="1"/>
    <col min="1025" max="1272" width="9" style="49"/>
    <col min="1273" max="1274" width="2.625" style="49" customWidth="1"/>
    <col min="1275" max="1275" width="14.625" style="49" customWidth="1"/>
    <col min="1276" max="1276" width="10.625" style="49" customWidth="1"/>
    <col min="1277" max="1277" width="14.125" style="49" customWidth="1"/>
    <col min="1278" max="1278" width="8.625" style="49" customWidth="1"/>
    <col min="1279" max="1279" width="15.625" style="49" customWidth="1"/>
    <col min="1280" max="1280" width="6.25" style="49" customWidth="1"/>
    <col min="1281" max="1528" width="9" style="49"/>
    <col min="1529" max="1530" width="2.625" style="49" customWidth="1"/>
    <col min="1531" max="1531" width="14.625" style="49" customWidth="1"/>
    <col min="1532" max="1532" width="10.625" style="49" customWidth="1"/>
    <col min="1533" max="1533" width="14.125" style="49" customWidth="1"/>
    <col min="1534" max="1534" width="8.625" style="49" customWidth="1"/>
    <col min="1535" max="1535" width="15.625" style="49" customWidth="1"/>
    <col min="1536" max="1536" width="6.25" style="49" customWidth="1"/>
    <col min="1537" max="1784" width="9" style="49"/>
    <col min="1785" max="1786" width="2.625" style="49" customWidth="1"/>
    <col min="1787" max="1787" width="14.625" style="49" customWidth="1"/>
    <col min="1788" max="1788" width="10.625" style="49" customWidth="1"/>
    <col min="1789" max="1789" width="14.125" style="49" customWidth="1"/>
    <col min="1790" max="1790" width="8.625" style="49" customWidth="1"/>
    <col min="1791" max="1791" width="15.625" style="49" customWidth="1"/>
    <col min="1792" max="1792" width="6.25" style="49" customWidth="1"/>
    <col min="1793" max="2040" width="9" style="49"/>
    <col min="2041" max="2042" width="2.625" style="49" customWidth="1"/>
    <col min="2043" max="2043" width="14.625" style="49" customWidth="1"/>
    <col min="2044" max="2044" width="10.625" style="49" customWidth="1"/>
    <col min="2045" max="2045" width="14.125" style="49" customWidth="1"/>
    <col min="2046" max="2046" width="8.625" style="49" customWidth="1"/>
    <col min="2047" max="2047" width="15.625" style="49" customWidth="1"/>
    <col min="2048" max="2048" width="6.25" style="49" customWidth="1"/>
    <col min="2049" max="2296" width="9" style="49"/>
    <col min="2297" max="2298" width="2.625" style="49" customWidth="1"/>
    <col min="2299" max="2299" width="14.625" style="49" customWidth="1"/>
    <col min="2300" max="2300" width="10.625" style="49" customWidth="1"/>
    <col min="2301" max="2301" width="14.125" style="49" customWidth="1"/>
    <col min="2302" max="2302" width="8.625" style="49" customWidth="1"/>
    <col min="2303" max="2303" width="15.625" style="49" customWidth="1"/>
    <col min="2304" max="2304" width="6.25" style="49" customWidth="1"/>
    <col min="2305" max="2552" width="9" style="49"/>
    <col min="2553" max="2554" width="2.625" style="49" customWidth="1"/>
    <col min="2555" max="2555" width="14.625" style="49" customWidth="1"/>
    <col min="2556" max="2556" width="10.625" style="49" customWidth="1"/>
    <col min="2557" max="2557" width="14.125" style="49" customWidth="1"/>
    <col min="2558" max="2558" width="8.625" style="49" customWidth="1"/>
    <col min="2559" max="2559" width="15.625" style="49" customWidth="1"/>
    <col min="2560" max="2560" width="6.25" style="49" customWidth="1"/>
    <col min="2561" max="2808" width="9" style="49"/>
    <col min="2809" max="2810" width="2.625" style="49" customWidth="1"/>
    <col min="2811" max="2811" width="14.625" style="49" customWidth="1"/>
    <col min="2812" max="2812" width="10.625" style="49" customWidth="1"/>
    <col min="2813" max="2813" width="14.125" style="49" customWidth="1"/>
    <col min="2814" max="2814" width="8.625" style="49" customWidth="1"/>
    <col min="2815" max="2815" width="15.625" style="49" customWidth="1"/>
    <col min="2816" max="2816" width="6.25" style="49" customWidth="1"/>
    <col min="2817" max="3064" width="9" style="49"/>
    <col min="3065" max="3066" width="2.625" style="49" customWidth="1"/>
    <col min="3067" max="3067" width="14.625" style="49" customWidth="1"/>
    <col min="3068" max="3068" width="10.625" style="49" customWidth="1"/>
    <col min="3069" max="3069" width="14.125" style="49" customWidth="1"/>
    <col min="3070" max="3070" width="8.625" style="49" customWidth="1"/>
    <col min="3071" max="3071" width="15.625" style="49" customWidth="1"/>
    <col min="3072" max="3072" width="6.25" style="49" customWidth="1"/>
    <col min="3073" max="3320" width="9" style="49"/>
    <col min="3321" max="3322" width="2.625" style="49" customWidth="1"/>
    <col min="3323" max="3323" width="14.625" style="49" customWidth="1"/>
    <col min="3324" max="3324" width="10.625" style="49" customWidth="1"/>
    <col min="3325" max="3325" width="14.125" style="49" customWidth="1"/>
    <col min="3326" max="3326" width="8.625" style="49" customWidth="1"/>
    <col min="3327" max="3327" width="15.625" style="49" customWidth="1"/>
    <col min="3328" max="3328" width="6.25" style="49" customWidth="1"/>
    <col min="3329" max="3576" width="9" style="49"/>
    <col min="3577" max="3578" width="2.625" style="49" customWidth="1"/>
    <col min="3579" max="3579" width="14.625" style="49" customWidth="1"/>
    <col min="3580" max="3580" width="10.625" style="49" customWidth="1"/>
    <col min="3581" max="3581" width="14.125" style="49" customWidth="1"/>
    <col min="3582" max="3582" width="8.625" style="49" customWidth="1"/>
    <col min="3583" max="3583" width="15.625" style="49" customWidth="1"/>
    <col min="3584" max="3584" width="6.25" style="49" customWidth="1"/>
    <col min="3585" max="3832" width="9" style="49"/>
    <col min="3833" max="3834" width="2.625" style="49" customWidth="1"/>
    <col min="3835" max="3835" width="14.625" style="49" customWidth="1"/>
    <col min="3836" max="3836" width="10.625" style="49" customWidth="1"/>
    <col min="3837" max="3837" width="14.125" style="49" customWidth="1"/>
    <col min="3838" max="3838" width="8.625" style="49" customWidth="1"/>
    <col min="3839" max="3839" width="15.625" style="49" customWidth="1"/>
    <col min="3840" max="3840" width="6.25" style="49" customWidth="1"/>
    <col min="3841" max="4088" width="9" style="49"/>
    <col min="4089" max="4090" width="2.625" style="49" customWidth="1"/>
    <col min="4091" max="4091" width="14.625" style="49" customWidth="1"/>
    <col min="4092" max="4092" width="10.625" style="49" customWidth="1"/>
    <col min="4093" max="4093" width="14.125" style="49" customWidth="1"/>
    <col min="4094" max="4094" width="8.625" style="49" customWidth="1"/>
    <col min="4095" max="4095" width="15.625" style="49" customWidth="1"/>
    <col min="4096" max="4096" width="6.25" style="49" customWidth="1"/>
    <col min="4097" max="4344" width="9" style="49"/>
    <col min="4345" max="4346" width="2.625" style="49" customWidth="1"/>
    <col min="4347" max="4347" width="14.625" style="49" customWidth="1"/>
    <col min="4348" max="4348" width="10.625" style="49" customWidth="1"/>
    <col min="4349" max="4349" width="14.125" style="49" customWidth="1"/>
    <col min="4350" max="4350" width="8.625" style="49" customWidth="1"/>
    <col min="4351" max="4351" width="15.625" style="49" customWidth="1"/>
    <col min="4352" max="4352" width="6.25" style="49" customWidth="1"/>
    <col min="4353" max="4600" width="9" style="49"/>
    <col min="4601" max="4602" width="2.625" style="49" customWidth="1"/>
    <col min="4603" max="4603" width="14.625" style="49" customWidth="1"/>
    <col min="4604" max="4604" width="10.625" style="49" customWidth="1"/>
    <col min="4605" max="4605" width="14.125" style="49" customWidth="1"/>
    <col min="4606" max="4606" width="8.625" style="49" customWidth="1"/>
    <col min="4607" max="4607" width="15.625" style="49" customWidth="1"/>
    <col min="4608" max="4608" width="6.25" style="49" customWidth="1"/>
    <col min="4609" max="4856" width="9" style="49"/>
    <col min="4857" max="4858" width="2.625" style="49" customWidth="1"/>
    <col min="4859" max="4859" width="14.625" style="49" customWidth="1"/>
    <col min="4860" max="4860" width="10.625" style="49" customWidth="1"/>
    <col min="4861" max="4861" width="14.125" style="49" customWidth="1"/>
    <col min="4862" max="4862" width="8.625" style="49" customWidth="1"/>
    <col min="4863" max="4863" width="15.625" style="49" customWidth="1"/>
    <col min="4864" max="4864" width="6.25" style="49" customWidth="1"/>
    <col min="4865" max="5112" width="9" style="49"/>
    <col min="5113" max="5114" width="2.625" style="49" customWidth="1"/>
    <col min="5115" max="5115" width="14.625" style="49" customWidth="1"/>
    <col min="5116" max="5116" width="10.625" style="49" customWidth="1"/>
    <col min="5117" max="5117" width="14.125" style="49" customWidth="1"/>
    <col min="5118" max="5118" width="8.625" style="49" customWidth="1"/>
    <col min="5119" max="5119" width="15.625" style="49" customWidth="1"/>
    <col min="5120" max="5120" width="6.25" style="49" customWidth="1"/>
    <col min="5121" max="5368" width="9" style="49"/>
    <col min="5369" max="5370" width="2.625" style="49" customWidth="1"/>
    <col min="5371" max="5371" width="14.625" style="49" customWidth="1"/>
    <col min="5372" max="5372" width="10.625" style="49" customWidth="1"/>
    <col min="5373" max="5373" width="14.125" style="49" customWidth="1"/>
    <col min="5374" max="5374" width="8.625" style="49" customWidth="1"/>
    <col min="5375" max="5375" width="15.625" style="49" customWidth="1"/>
    <col min="5376" max="5376" width="6.25" style="49" customWidth="1"/>
    <col min="5377" max="5624" width="9" style="49"/>
    <col min="5625" max="5626" width="2.625" style="49" customWidth="1"/>
    <col min="5627" max="5627" width="14.625" style="49" customWidth="1"/>
    <col min="5628" max="5628" width="10.625" style="49" customWidth="1"/>
    <col min="5629" max="5629" width="14.125" style="49" customWidth="1"/>
    <col min="5630" max="5630" width="8.625" style="49" customWidth="1"/>
    <col min="5631" max="5631" width="15.625" style="49" customWidth="1"/>
    <col min="5632" max="5632" width="6.25" style="49" customWidth="1"/>
    <col min="5633" max="5880" width="9" style="49"/>
    <col min="5881" max="5882" width="2.625" style="49" customWidth="1"/>
    <col min="5883" max="5883" width="14.625" style="49" customWidth="1"/>
    <col min="5884" max="5884" width="10.625" style="49" customWidth="1"/>
    <col min="5885" max="5885" width="14.125" style="49" customWidth="1"/>
    <col min="5886" max="5886" width="8.625" style="49" customWidth="1"/>
    <col min="5887" max="5887" width="15.625" style="49" customWidth="1"/>
    <col min="5888" max="5888" width="6.25" style="49" customWidth="1"/>
    <col min="5889" max="6136" width="9" style="49"/>
    <col min="6137" max="6138" width="2.625" style="49" customWidth="1"/>
    <col min="6139" max="6139" width="14.625" style="49" customWidth="1"/>
    <col min="6140" max="6140" width="10.625" style="49" customWidth="1"/>
    <col min="6141" max="6141" width="14.125" style="49" customWidth="1"/>
    <col min="6142" max="6142" width="8.625" style="49" customWidth="1"/>
    <col min="6143" max="6143" width="15.625" style="49" customWidth="1"/>
    <col min="6144" max="6144" width="6.25" style="49" customWidth="1"/>
    <col min="6145" max="6392" width="9" style="49"/>
    <col min="6393" max="6394" width="2.625" style="49" customWidth="1"/>
    <col min="6395" max="6395" width="14.625" style="49" customWidth="1"/>
    <col min="6396" max="6396" width="10.625" style="49" customWidth="1"/>
    <col min="6397" max="6397" width="14.125" style="49" customWidth="1"/>
    <col min="6398" max="6398" width="8.625" style="49" customWidth="1"/>
    <col min="6399" max="6399" width="15.625" style="49" customWidth="1"/>
    <col min="6400" max="6400" width="6.25" style="49" customWidth="1"/>
    <col min="6401" max="6648" width="9" style="49"/>
    <col min="6649" max="6650" width="2.625" style="49" customWidth="1"/>
    <col min="6651" max="6651" width="14.625" style="49" customWidth="1"/>
    <col min="6652" max="6652" width="10.625" style="49" customWidth="1"/>
    <col min="6653" max="6653" width="14.125" style="49" customWidth="1"/>
    <col min="6654" max="6654" width="8.625" style="49" customWidth="1"/>
    <col min="6655" max="6655" width="15.625" style="49" customWidth="1"/>
    <col min="6656" max="6656" width="6.25" style="49" customWidth="1"/>
    <col min="6657" max="6904" width="9" style="49"/>
    <col min="6905" max="6906" width="2.625" style="49" customWidth="1"/>
    <col min="6907" max="6907" width="14.625" style="49" customWidth="1"/>
    <col min="6908" max="6908" width="10.625" style="49" customWidth="1"/>
    <col min="6909" max="6909" width="14.125" style="49" customWidth="1"/>
    <col min="6910" max="6910" width="8.625" style="49" customWidth="1"/>
    <col min="6911" max="6911" width="15.625" style="49" customWidth="1"/>
    <col min="6912" max="6912" width="6.25" style="49" customWidth="1"/>
    <col min="6913" max="7160" width="9" style="49"/>
    <col min="7161" max="7162" width="2.625" style="49" customWidth="1"/>
    <col min="7163" max="7163" width="14.625" style="49" customWidth="1"/>
    <col min="7164" max="7164" width="10.625" style="49" customWidth="1"/>
    <col min="7165" max="7165" width="14.125" style="49" customWidth="1"/>
    <col min="7166" max="7166" width="8.625" style="49" customWidth="1"/>
    <col min="7167" max="7167" width="15.625" style="49" customWidth="1"/>
    <col min="7168" max="7168" width="6.25" style="49" customWidth="1"/>
    <col min="7169" max="7416" width="9" style="49"/>
    <col min="7417" max="7418" width="2.625" style="49" customWidth="1"/>
    <col min="7419" max="7419" width="14.625" style="49" customWidth="1"/>
    <col min="7420" max="7420" width="10.625" style="49" customWidth="1"/>
    <col min="7421" max="7421" width="14.125" style="49" customWidth="1"/>
    <col min="7422" max="7422" width="8.625" style="49" customWidth="1"/>
    <col min="7423" max="7423" width="15.625" style="49" customWidth="1"/>
    <col min="7424" max="7424" width="6.25" style="49" customWidth="1"/>
    <col min="7425" max="7672" width="9" style="49"/>
    <col min="7673" max="7674" width="2.625" style="49" customWidth="1"/>
    <col min="7675" max="7675" width="14.625" style="49" customWidth="1"/>
    <col min="7676" max="7676" width="10.625" style="49" customWidth="1"/>
    <col min="7677" max="7677" width="14.125" style="49" customWidth="1"/>
    <col min="7678" max="7678" width="8.625" style="49" customWidth="1"/>
    <col min="7679" max="7679" width="15.625" style="49" customWidth="1"/>
    <col min="7680" max="7680" width="6.25" style="49" customWidth="1"/>
    <col min="7681" max="7928" width="9" style="49"/>
    <col min="7929" max="7930" width="2.625" style="49" customWidth="1"/>
    <col min="7931" max="7931" width="14.625" style="49" customWidth="1"/>
    <col min="7932" max="7932" width="10.625" style="49" customWidth="1"/>
    <col min="7933" max="7933" width="14.125" style="49" customWidth="1"/>
    <col min="7934" max="7934" width="8.625" style="49" customWidth="1"/>
    <col min="7935" max="7935" width="15.625" style="49" customWidth="1"/>
    <col min="7936" max="7936" width="6.25" style="49" customWidth="1"/>
    <col min="7937" max="8184" width="9" style="49"/>
    <col min="8185" max="8186" width="2.625" style="49" customWidth="1"/>
    <col min="8187" max="8187" width="14.625" style="49" customWidth="1"/>
    <col min="8188" max="8188" width="10.625" style="49" customWidth="1"/>
    <col min="8189" max="8189" width="14.125" style="49" customWidth="1"/>
    <col min="8190" max="8190" width="8.625" style="49" customWidth="1"/>
    <col min="8191" max="8191" width="15.625" style="49" customWidth="1"/>
    <col min="8192" max="8192" width="6.25" style="49" customWidth="1"/>
    <col min="8193" max="8440" width="9" style="49"/>
    <col min="8441" max="8442" width="2.625" style="49" customWidth="1"/>
    <col min="8443" max="8443" width="14.625" style="49" customWidth="1"/>
    <col min="8444" max="8444" width="10.625" style="49" customWidth="1"/>
    <col min="8445" max="8445" width="14.125" style="49" customWidth="1"/>
    <col min="8446" max="8446" width="8.625" style="49" customWidth="1"/>
    <col min="8447" max="8447" width="15.625" style="49" customWidth="1"/>
    <col min="8448" max="8448" width="6.25" style="49" customWidth="1"/>
    <col min="8449" max="8696" width="9" style="49"/>
    <col min="8697" max="8698" width="2.625" style="49" customWidth="1"/>
    <col min="8699" max="8699" width="14.625" style="49" customWidth="1"/>
    <col min="8700" max="8700" width="10.625" style="49" customWidth="1"/>
    <col min="8701" max="8701" width="14.125" style="49" customWidth="1"/>
    <col min="8702" max="8702" width="8.625" style="49" customWidth="1"/>
    <col min="8703" max="8703" width="15.625" style="49" customWidth="1"/>
    <col min="8704" max="8704" width="6.25" style="49" customWidth="1"/>
    <col min="8705" max="8952" width="9" style="49"/>
    <col min="8953" max="8954" width="2.625" style="49" customWidth="1"/>
    <col min="8955" max="8955" width="14.625" style="49" customWidth="1"/>
    <col min="8956" max="8956" width="10.625" style="49" customWidth="1"/>
    <col min="8957" max="8957" width="14.125" style="49" customWidth="1"/>
    <col min="8958" max="8958" width="8.625" style="49" customWidth="1"/>
    <col min="8959" max="8959" width="15.625" style="49" customWidth="1"/>
    <col min="8960" max="8960" width="6.25" style="49" customWidth="1"/>
    <col min="8961" max="9208" width="9" style="49"/>
    <col min="9209" max="9210" width="2.625" style="49" customWidth="1"/>
    <col min="9211" max="9211" width="14.625" style="49" customWidth="1"/>
    <col min="9212" max="9212" width="10.625" style="49" customWidth="1"/>
    <col min="9213" max="9213" width="14.125" style="49" customWidth="1"/>
    <col min="9214" max="9214" width="8.625" style="49" customWidth="1"/>
    <col min="9215" max="9215" width="15.625" style="49" customWidth="1"/>
    <col min="9216" max="9216" width="6.25" style="49" customWidth="1"/>
    <col min="9217" max="9464" width="9" style="49"/>
    <col min="9465" max="9466" width="2.625" style="49" customWidth="1"/>
    <col min="9467" max="9467" width="14.625" style="49" customWidth="1"/>
    <col min="9468" max="9468" width="10.625" style="49" customWidth="1"/>
    <col min="9469" max="9469" width="14.125" style="49" customWidth="1"/>
    <col min="9470" max="9470" width="8.625" style="49" customWidth="1"/>
    <col min="9471" max="9471" width="15.625" style="49" customWidth="1"/>
    <col min="9472" max="9472" width="6.25" style="49" customWidth="1"/>
    <col min="9473" max="9720" width="9" style="49"/>
    <col min="9721" max="9722" width="2.625" style="49" customWidth="1"/>
    <col min="9723" max="9723" width="14.625" style="49" customWidth="1"/>
    <col min="9724" max="9724" width="10.625" style="49" customWidth="1"/>
    <col min="9725" max="9725" width="14.125" style="49" customWidth="1"/>
    <col min="9726" max="9726" width="8.625" style="49" customWidth="1"/>
    <col min="9727" max="9727" width="15.625" style="49" customWidth="1"/>
    <col min="9728" max="9728" width="6.25" style="49" customWidth="1"/>
    <col min="9729" max="9976" width="9" style="49"/>
    <col min="9977" max="9978" width="2.625" style="49" customWidth="1"/>
    <col min="9979" max="9979" width="14.625" style="49" customWidth="1"/>
    <col min="9980" max="9980" width="10.625" style="49" customWidth="1"/>
    <col min="9981" max="9981" width="14.125" style="49" customWidth="1"/>
    <col min="9982" max="9982" width="8.625" style="49" customWidth="1"/>
    <col min="9983" max="9983" width="15.625" style="49" customWidth="1"/>
    <col min="9984" max="9984" width="6.25" style="49" customWidth="1"/>
    <col min="9985" max="10232" width="9" style="49"/>
    <col min="10233" max="10234" width="2.625" style="49" customWidth="1"/>
    <col min="10235" max="10235" width="14.625" style="49" customWidth="1"/>
    <col min="10236" max="10236" width="10.625" style="49" customWidth="1"/>
    <col min="10237" max="10237" width="14.125" style="49" customWidth="1"/>
    <col min="10238" max="10238" width="8.625" style="49" customWidth="1"/>
    <col min="10239" max="10239" width="15.625" style="49" customWidth="1"/>
    <col min="10240" max="10240" width="6.25" style="49" customWidth="1"/>
    <col min="10241" max="10488" width="9" style="49"/>
    <col min="10489" max="10490" width="2.625" style="49" customWidth="1"/>
    <col min="10491" max="10491" width="14.625" style="49" customWidth="1"/>
    <col min="10492" max="10492" width="10.625" style="49" customWidth="1"/>
    <col min="10493" max="10493" width="14.125" style="49" customWidth="1"/>
    <col min="10494" max="10494" width="8.625" style="49" customWidth="1"/>
    <col min="10495" max="10495" width="15.625" style="49" customWidth="1"/>
    <col min="10496" max="10496" width="6.25" style="49" customWidth="1"/>
    <col min="10497" max="10744" width="9" style="49"/>
    <col min="10745" max="10746" width="2.625" style="49" customWidth="1"/>
    <col min="10747" max="10747" width="14.625" style="49" customWidth="1"/>
    <col min="10748" max="10748" width="10.625" style="49" customWidth="1"/>
    <col min="10749" max="10749" width="14.125" style="49" customWidth="1"/>
    <col min="10750" max="10750" width="8.625" style="49" customWidth="1"/>
    <col min="10751" max="10751" width="15.625" style="49" customWidth="1"/>
    <col min="10752" max="10752" width="6.25" style="49" customWidth="1"/>
    <col min="10753" max="11000" width="9" style="49"/>
    <col min="11001" max="11002" width="2.625" style="49" customWidth="1"/>
    <col min="11003" max="11003" width="14.625" style="49" customWidth="1"/>
    <col min="11004" max="11004" width="10.625" style="49" customWidth="1"/>
    <col min="11005" max="11005" width="14.125" style="49" customWidth="1"/>
    <col min="11006" max="11006" width="8.625" style="49" customWidth="1"/>
    <col min="11007" max="11007" width="15.625" style="49" customWidth="1"/>
    <col min="11008" max="11008" width="6.25" style="49" customWidth="1"/>
    <col min="11009" max="11256" width="9" style="49"/>
    <col min="11257" max="11258" width="2.625" style="49" customWidth="1"/>
    <col min="11259" max="11259" width="14.625" style="49" customWidth="1"/>
    <col min="11260" max="11260" width="10.625" style="49" customWidth="1"/>
    <col min="11261" max="11261" width="14.125" style="49" customWidth="1"/>
    <col min="11262" max="11262" width="8.625" style="49" customWidth="1"/>
    <col min="11263" max="11263" width="15.625" style="49" customWidth="1"/>
    <col min="11264" max="11264" width="6.25" style="49" customWidth="1"/>
    <col min="11265" max="11512" width="9" style="49"/>
    <col min="11513" max="11514" width="2.625" style="49" customWidth="1"/>
    <col min="11515" max="11515" width="14.625" style="49" customWidth="1"/>
    <col min="11516" max="11516" width="10.625" style="49" customWidth="1"/>
    <col min="11517" max="11517" width="14.125" style="49" customWidth="1"/>
    <col min="11518" max="11518" width="8.625" style="49" customWidth="1"/>
    <col min="11519" max="11519" width="15.625" style="49" customWidth="1"/>
    <col min="11520" max="11520" width="6.25" style="49" customWidth="1"/>
    <col min="11521" max="11768" width="9" style="49"/>
    <col min="11769" max="11770" width="2.625" style="49" customWidth="1"/>
    <col min="11771" max="11771" width="14.625" style="49" customWidth="1"/>
    <col min="11772" max="11772" width="10.625" style="49" customWidth="1"/>
    <col min="11773" max="11773" width="14.125" style="49" customWidth="1"/>
    <col min="11774" max="11774" width="8.625" style="49" customWidth="1"/>
    <col min="11775" max="11775" width="15.625" style="49" customWidth="1"/>
    <col min="11776" max="11776" width="6.25" style="49" customWidth="1"/>
    <col min="11777" max="12024" width="9" style="49"/>
    <col min="12025" max="12026" width="2.625" style="49" customWidth="1"/>
    <col min="12027" max="12027" width="14.625" style="49" customWidth="1"/>
    <col min="12028" max="12028" width="10.625" style="49" customWidth="1"/>
    <col min="12029" max="12029" width="14.125" style="49" customWidth="1"/>
    <col min="12030" max="12030" width="8.625" style="49" customWidth="1"/>
    <col min="12031" max="12031" width="15.625" style="49" customWidth="1"/>
    <col min="12032" max="12032" width="6.25" style="49" customWidth="1"/>
    <col min="12033" max="12280" width="9" style="49"/>
    <col min="12281" max="12282" width="2.625" style="49" customWidth="1"/>
    <col min="12283" max="12283" width="14.625" style="49" customWidth="1"/>
    <col min="12284" max="12284" width="10.625" style="49" customWidth="1"/>
    <col min="12285" max="12285" width="14.125" style="49" customWidth="1"/>
    <col min="12286" max="12286" width="8.625" style="49" customWidth="1"/>
    <col min="12287" max="12287" width="15.625" style="49" customWidth="1"/>
    <col min="12288" max="12288" width="6.25" style="49" customWidth="1"/>
    <col min="12289" max="12536" width="9" style="49"/>
    <col min="12537" max="12538" width="2.625" style="49" customWidth="1"/>
    <col min="12539" max="12539" width="14.625" style="49" customWidth="1"/>
    <col min="12540" max="12540" width="10.625" style="49" customWidth="1"/>
    <col min="12541" max="12541" width="14.125" style="49" customWidth="1"/>
    <col min="12542" max="12542" width="8.625" style="49" customWidth="1"/>
    <col min="12543" max="12543" width="15.625" style="49" customWidth="1"/>
    <col min="12544" max="12544" width="6.25" style="49" customWidth="1"/>
    <col min="12545" max="12792" width="9" style="49"/>
    <col min="12793" max="12794" width="2.625" style="49" customWidth="1"/>
    <col min="12795" max="12795" width="14.625" style="49" customWidth="1"/>
    <col min="12796" max="12796" width="10.625" style="49" customWidth="1"/>
    <col min="12797" max="12797" width="14.125" style="49" customWidth="1"/>
    <col min="12798" max="12798" width="8.625" style="49" customWidth="1"/>
    <col min="12799" max="12799" width="15.625" style="49" customWidth="1"/>
    <col min="12800" max="12800" width="6.25" style="49" customWidth="1"/>
    <col min="12801" max="13048" width="9" style="49"/>
    <col min="13049" max="13050" width="2.625" style="49" customWidth="1"/>
    <col min="13051" max="13051" width="14.625" style="49" customWidth="1"/>
    <col min="13052" max="13052" width="10.625" style="49" customWidth="1"/>
    <col min="13053" max="13053" width="14.125" style="49" customWidth="1"/>
    <col min="13054" max="13054" width="8.625" style="49" customWidth="1"/>
    <col min="13055" max="13055" width="15.625" style="49" customWidth="1"/>
    <col min="13056" max="13056" width="6.25" style="49" customWidth="1"/>
    <col min="13057" max="13304" width="9" style="49"/>
    <col min="13305" max="13306" width="2.625" style="49" customWidth="1"/>
    <col min="13307" max="13307" width="14.625" style="49" customWidth="1"/>
    <col min="13308" max="13308" width="10.625" style="49" customWidth="1"/>
    <col min="13309" max="13309" width="14.125" style="49" customWidth="1"/>
    <col min="13310" max="13310" width="8.625" style="49" customWidth="1"/>
    <col min="13311" max="13311" width="15.625" style="49" customWidth="1"/>
    <col min="13312" max="13312" width="6.25" style="49" customWidth="1"/>
    <col min="13313" max="13560" width="9" style="49"/>
    <col min="13561" max="13562" width="2.625" style="49" customWidth="1"/>
    <col min="13563" max="13563" width="14.625" style="49" customWidth="1"/>
    <col min="13564" max="13564" width="10.625" style="49" customWidth="1"/>
    <col min="13565" max="13565" width="14.125" style="49" customWidth="1"/>
    <col min="13566" max="13566" width="8.625" style="49" customWidth="1"/>
    <col min="13567" max="13567" width="15.625" style="49" customWidth="1"/>
    <col min="13568" max="13568" width="6.25" style="49" customWidth="1"/>
    <col min="13569" max="13816" width="9" style="49"/>
    <col min="13817" max="13818" width="2.625" style="49" customWidth="1"/>
    <col min="13819" max="13819" width="14.625" style="49" customWidth="1"/>
    <col min="13820" max="13820" width="10.625" style="49" customWidth="1"/>
    <col min="13821" max="13821" width="14.125" style="49" customWidth="1"/>
    <col min="13822" max="13822" width="8.625" style="49" customWidth="1"/>
    <col min="13823" max="13823" width="15.625" style="49" customWidth="1"/>
    <col min="13824" max="13824" width="6.25" style="49" customWidth="1"/>
    <col min="13825" max="14072" width="9" style="49"/>
    <col min="14073" max="14074" width="2.625" style="49" customWidth="1"/>
    <col min="14075" max="14075" width="14.625" style="49" customWidth="1"/>
    <col min="14076" max="14076" width="10.625" style="49" customWidth="1"/>
    <col min="14077" max="14077" width="14.125" style="49" customWidth="1"/>
    <col min="14078" max="14078" width="8.625" style="49" customWidth="1"/>
    <col min="14079" max="14079" width="15.625" style="49" customWidth="1"/>
    <col min="14080" max="14080" width="6.25" style="49" customWidth="1"/>
    <col min="14081" max="14328" width="9" style="49"/>
    <col min="14329" max="14330" width="2.625" style="49" customWidth="1"/>
    <col min="14331" max="14331" width="14.625" style="49" customWidth="1"/>
    <col min="14332" max="14332" width="10.625" style="49" customWidth="1"/>
    <col min="14333" max="14333" width="14.125" style="49" customWidth="1"/>
    <col min="14334" max="14334" width="8.625" style="49" customWidth="1"/>
    <col min="14335" max="14335" width="15.625" style="49" customWidth="1"/>
    <col min="14336" max="14336" width="6.25" style="49" customWidth="1"/>
    <col min="14337" max="14584" width="9" style="49"/>
    <col min="14585" max="14586" width="2.625" style="49" customWidth="1"/>
    <col min="14587" max="14587" width="14.625" style="49" customWidth="1"/>
    <col min="14588" max="14588" width="10.625" style="49" customWidth="1"/>
    <col min="14589" max="14589" width="14.125" style="49" customWidth="1"/>
    <col min="14590" max="14590" width="8.625" style="49" customWidth="1"/>
    <col min="14591" max="14591" width="15.625" style="49" customWidth="1"/>
    <col min="14592" max="14592" width="6.25" style="49" customWidth="1"/>
    <col min="14593" max="14840" width="9" style="49"/>
    <col min="14841" max="14842" width="2.625" style="49" customWidth="1"/>
    <col min="14843" max="14843" width="14.625" style="49" customWidth="1"/>
    <col min="14844" max="14844" width="10.625" style="49" customWidth="1"/>
    <col min="14845" max="14845" width="14.125" style="49" customWidth="1"/>
    <col min="14846" max="14846" width="8.625" style="49" customWidth="1"/>
    <col min="14847" max="14847" width="15.625" style="49" customWidth="1"/>
    <col min="14848" max="14848" width="6.25" style="49" customWidth="1"/>
    <col min="14849" max="15096" width="9" style="49"/>
    <col min="15097" max="15098" width="2.625" style="49" customWidth="1"/>
    <col min="15099" max="15099" width="14.625" style="49" customWidth="1"/>
    <col min="15100" max="15100" width="10.625" style="49" customWidth="1"/>
    <col min="15101" max="15101" width="14.125" style="49" customWidth="1"/>
    <col min="15102" max="15102" width="8.625" style="49" customWidth="1"/>
    <col min="15103" max="15103" width="15.625" style="49" customWidth="1"/>
    <col min="15104" max="15104" width="6.25" style="49" customWidth="1"/>
    <col min="15105" max="15352" width="9" style="49"/>
    <col min="15353" max="15354" width="2.625" style="49" customWidth="1"/>
    <col min="15355" max="15355" width="14.625" style="49" customWidth="1"/>
    <col min="15356" max="15356" width="10.625" style="49" customWidth="1"/>
    <col min="15357" max="15357" width="14.125" style="49" customWidth="1"/>
    <col min="15358" max="15358" width="8.625" style="49" customWidth="1"/>
    <col min="15359" max="15359" width="15.625" style="49" customWidth="1"/>
    <col min="15360" max="15360" width="6.25" style="49" customWidth="1"/>
    <col min="15361" max="15608" width="9" style="49"/>
    <col min="15609" max="15610" width="2.625" style="49" customWidth="1"/>
    <col min="15611" max="15611" width="14.625" style="49" customWidth="1"/>
    <col min="15612" max="15612" width="10.625" style="49" customWidth="1"/>
    <col min="15613" max="15613" width="14.125" style="49" customWidth="1"/>
    <col min="15614" max="15614" width="8.625" style="49" customWidth="1"/>
    <col min="15615" max="15615" width="15.625" style="49" customWidth="1"/>
    <col min="15616" max="15616" width="6.25" style="49" customWidth="1"/>
    <col min="15617" max="15864" width="9" style="49"/>
    <col min="15865" max="15866" width="2.625" style="49" customWidth="1"/>
    <col min="15867" max="15867" width="14.625" style="49" customWidth="1"/>
    <col min="15868" max="15868" width="10.625" style="49" customWidth="1"/>
    <col min="15869" max="15869" width="14.125" style="49" customWidth="1"/>
    <col min="15870" max="15870" width="8.625" style="49" customWidth="1"/>
    <col min="15871" max="15871" width="15.625" style="49" customWidth="1"/>
    <col min="15872" max="15872" width="6.25" style="49" customWidth="1"/>
    <col min="15873" max="16120" width="9" style="49"/>
    <col min="16121" max="16122" width="2.625" style="49" customWidth="1"/>
    <col min="16123" max="16123" width="14.625" style="49" customWidth="1"/>
    <col min="16124" max="16124" width="10.625" style="49" customWidth="1"/>
    <col min="16125" max="16125" width="14.125" style="49" customWidth="1"/>
    <col min="16126" max="16126" width="8.625" style="49" customWidth="1"/>
    <col min="16127" max="16127" width="15.625" style="49" customWidth="1"/>
    <col min="16128" max="16128" width="6.25" style="49" customWidth="1"/>
    <col min="16129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7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17.25" customHeight="1" thickTop="1" x14ac:dyDescent="0.15">
      <c r="A5" s="316">
        <v>1</v>
      </c>
      <c r="B5" s="157">
        <f>DATE(基本データ!$H$4,1,$A5)</f>
        <v>45658</v>
      </c>
      <c r="C5" s="55"/>
      <c r="D5" s="506"/>
      <c r="E5" s="507"/>
      <c r="F5" s="55"/>
      <c r="G5" s="264" t="str">
        <f>年間行事!BA4</f>
        <v>元日</v>
      </c>
    </row>
    <row r="6" spans="1:7" ht="17.25" customHeight="1" x14ac:dyDescent="0.15">
      <c r="A6" s="316">
        <v>2</v>
      </c>
      <c r="B6" s="157">
        <f>DATE(基本データ!$H$4,1,$A6)</f>
        <v>45659</v>
      </c>
      <c r="C6" s="55"/>
      <c r="D6" s="506"/>
      <c r="E6" s="507"/>
      <c r="F6" s="55"/>
      <c r="G6" s="264">
        <f>年間行事!BA5</f>
        <v>0</v>
      </c>
    </row>
    <row r="7" spans="1:7" ht="17.25" customHeight="1" x14ac:dyDescent="0.15">
      <c r="A7" s="316">
        <v>3</v>
      </c>
      <c r="B7" s="157">
        <f>DATE(基本データ!$H$4,1,$A7)</f>
        <v>45660</v>
      </c>
      <c r="C7" s="55"/>
      <c r="D7" s="506"/>
      <c r="E7" s="507"/>
      <c r="F7" s="55"/>
      <c r="G7" s="264">
        <f>年間行事!BA6</f>
        <v>0</v>
      </c>
    </row>
    <row r="8" spans="1:7" ht="17.25" customHeight="1" x14ac:dyDescent="0.15">
      <c r="A8" s="316">
        <v>4</v>
      </c>
      <c r="B8" s="157">
        <f>DATE(基本データ!$H$4,1,$A8)</f>
        <v>45661</v>
      </c>
      <c r="C8" s="55"/>
      <c r="D8" s="506"/>
      <c r="E8" s="507"/>
      <c r="F8" s="55"/>
      <c r="G8" s="264">
        <f>年間行事!BA7</f>
        <v>0</v>
      </c>
    </row>
    <row r="9" spans="1:7" ht="17.25" customHeight="1" x14ac:dyDescent="0.15">
      <c r="A9" s="316">
        <v>5</v>
      </c>
      <c r="B9" s="157">
        <f>DATE(基本データ!$H$4,1,$A9)</f>
        <v>45662</v>
      </c>
      <c r="C9" s="55"/>
      <c r="D9" s="506"/>
      <c r="E9" s="507"/>
      <c r="F9" s="55"/>
      <c r="G9" s="264">
        <f>年間行事!BA8</f>
        <v>0</v>
      </c>
    </row>
    <row r="10" spans="1:7" ht="17.25" customHeight="1" x14ac:dyDescent="0.15">
      <c r="A10" s="316">
        <v>6</v>
      </c>
      <c r="B10" s="157">
        <f>DATE(基本データ!$H$4,1,$A10)</f>
        <v>45663</v>
      </c>
      <c r="C10" s="55"/>
      <c r="D10" s="506"/>
      <c r="E10" s="507"/>
      <c r="F10" s="55"/>
      <c r="G10" s="264">
        <f>年間行事!BA9</f>
        <v>0</v>
      </c>
    </row>
    <row r="11" spans="1:7" ht="17.25" customHeight="1" x14ac:dyDescent="0.15">
      <c r="A11" s="316">
        <v>7</v>
      </c>
      <c r="B11" s="157">
        <f>DATE(基本データ!$H$4,1,$A11)</f>
        <v>45664</v>
      </c>
      <c r="C11" s="55"/>
      <c r="D11" s="506"/>
      <c r="E11" s="507"/>
      <c r="F11" s="55"/>
      <c r="G11" s="264">
        <f>年間行事!BA10</f>
        <v>0</v>
      </c>
    </row>
    <row r="12" spans="1:7" ht="40.5" customHeight="1" x14ac:dyDescent="0.15">
      <c r="A12" s="316">
        <v>8</v>
      </c>
      <c r="B12" s="157">
        <f>DATE(基本データ!$H$4,1,$A12)</f>
        <v>45665</v>
      </c>
      <c r="C12" s="55" t="s">
        <v>342</v>
      </c>
      <c r="D12" s="506" t="s">
        <v>343</v>
      </c>
      <c r="E12" s="507"/>
      <c r="F12" s="55" t="s">
        <v>333</v>
      </c>
      <c r="G12" s="264">
        <f>年間行事!BA11</f>
        <v>0</v>
      </c>
    </row>
    <row r="13" spans="1:7" ht="17.25" customHeight="1" x14ac:dyDescent="0.15">
      <c r="A13" s="316">
        <v>9</v>
      </c>
      <c r="B13" s="157">
        <f>DATE(基本データ!$H$4,1,$A13)</f>
        <v>45666</v>
      </c>
      <c r="C13" s="55"/>
      <c r="D13" s="506"/>
      <c r="E13" s="507"/>
      <c r="F13" s="55"/>
      <c r="G13" s="264">
        <f>年間行事!BA12</f>
        <v>0</v>
      </c>
    </row>
    <row r="14" spans="1:7" ht="17.25" customHeight="1" x14ac:dyDescent="0.15">
      <c r="A14" s="316">
        <v>10</v>
      </c>
      <c r="B14" s="157">
        <f>DATE(基本データ!$H$4,1,$A14)</f>
        <v>45667</v>
      </c>
      <c r="C14" s="55" t="s">
        <v>411</v>
      </c>
      <c r="D14" s="506" t="s">
        <v>412</v>
      </c>
      <c r="E14" s="507"/>
      <c r="F14" s="55" t="s">
        <v>335</v>
      </c>
      <c r="G14" s="264">
        <f>年間行事!BA13</f>
        <v>0</v>
      </c>
    </row>
    <row r="15" spans="1:7" ht="17.25" customHeight="1" x14ac:dyDescent="0.15">
      <c r="A15" s="316">
        <v>11</v>
      </c>
      <c r="B15" s="157">
        <f>DATE(基本データ!$H$4,1,$A15)</f>
        <v>45668</v>
      </c>
      <c r="C15" s="55"/>
      <c r="D15" s="506"/>
      <c r="E15" s="507"/>
      <c r="F15" s="55"/>
      <c r="G15" s="264">
        <f>年間行事!BA14</f>
        <v>0</v>
      </c>
    </row>
    <row r="16" spans="1:7" ht="17.25" customHeight="1" x14ac:dyDescent="0.15">
      <c r="A16" s="316">
        <v>12</v>
      </c>
      <c r="B16" s="157">
        <f>DATE(基本データ!$H$4,1,$A16)</f>
        <v>45669</v>
      </c>
      <c r="C16" s="55"/>
      <c r="D16" s="506"/>
      <c r="E16" s="507"/>
      <c r="F16" s="55"/>
      <c r="G16" s="264">
        <f>年間行事!BA15</f>
        <v>0</v>
      </c>
    </row>
    <row r="17" spans="1:7" ht="17.25" customHeight="1" x14ac:dyDescent="0.15">
      <c r="A17" s="316">
        <v>13</v>
      </c>
      <c r="B17" s="157">
        <f>DATE(基本データ!$H$4,1,$A17)</f>
        <v>45670</v>
      </c>
      <c r="C17" s="55"/>
      <c r="D17" s="506"/>
      <c r="E17" s="507"/>
      <c r="F17" s="55"/>
      <c r="G17" s="264" t="str">
        <f>年間行事!BA16</f>
        <v>成人の日</v>
      </c>
    </row>
    <row r="18" spans="1:7" ht="17.25" customHeight="1" x14ac:dyDescent="0.15">
      <c r="A18" s="316">
        <v>14</v>
      </c>
      <c r="B18" s="157">
        <f>DATE(基本データ!$H$4,1,$A18)</f>
        <v>45671</v>
      </c>
      <c r="C18" s="55"/>
      <c r="D18" s="506"/>
      <c r="E18" s="507"/>
      <c r="F18" s="55"/>
      <c r="G18" s="264">
        <f>年間行事!BA17</f>
        <v>0</v>
      </c>
    </row>
    <row r="19" spans="1:7" ht="17.25" customHeight="1" x14ac:dyDescent="0.15">
      <c r="A19" s="316">
        <v>15</v>
      </c>
      <c r="B19" s="157">
        <f>DATE(基本データ!$H$4,1,$A19)</f>
        <v>45672</v>
      </c>
      <c r="C19" s="55"/>
      <c r="D19" s="506"/>
      <c r="E19" s="507"/>
      <c r="F19" s="55"/>
      <c r="G19" s="264">
        <f>年間行事!BA18</f>
        <v>0</v>
      </c>
    </row>
    <row r="20" spans="1:7" ht="17.25" customHeight="1" x14ac:dyDescent="0.15">
      <c r="A20" s="316">
        <v>16</v>
      </c>
      <c r="B20" s="157">
        <f>DATE(基本データ!$H$4,1,$A20)</f>
        <v>45673</v>
      </c>
      <c r="C20" s="55"/>
      <c r="D20" s="506"/>
      <c r="E20" s="507"/>
      <c r="F20" s="55"/>
      <c r="G20" s="264">
        <f>年間行事!BA19</f>
        <v>0</v>
      </c>
    </row>
    <row r="21" spans="1:7" ht="17.25" customHeight="1" x14ac:dyDescent="0.15">
      <c r="A21" s="316">
        <v>17</v>
      </c>
      <c r="B21" s="157">
        <f>DATE(基本データ!$H$4,1,$A21)</f>
        <v>45674</v>
      </c>
      <c r="C21" s="55" t="s">
        <v>204</v>
      </c>
      <c r="D21" s="506" t="s">
        <v>205</v>
      </c>
      <c r="E21" s="507"/>
      <c r="F21" s="55" t="s">
        <v>135</v>
      </c>
      <c r="G21" s="264">
        <f>年間行事!BA20</f>
        <v>0</v>
      </c>
    </row>
    <row r="22" spans="1:7" ht="17.25" customHeight="1" x14ac:dyDescent="0.15">
      <c r="A22" s="316">
        <v>18</v>
      </c>
      <c r="B22" s="157">
        <f>DATE(基本データ!$H$4,1,$A22)</f>
        <v>45675</v>
      </c>
      <c r="C22" s="55"/>
      <c r="D22" s="506"/>
      <c r="E22" s="507"/>
      <c r="F22" s="55"/>
      <c r="G22" s="264">
        <f>年間行事!BA21</f>
        <v>0</v>
      </c>
    </row>
    <row r="23" spans="1:7" ht="17.25" customHeight="1" x14ac:dyDescent="0.15">
      <c r="A23" s="316">
        <v>19</v>
      </c>
      <c r="B23" s="157">
        <f>DATE(基本データ!$H$4,1,$A23)</f>
        <v>45676</v>
      </c>
      <c r="C23" s="55"/>
      <c r="D23" s="506"/>
      <c r="E23" s="507"/>
      <c r="F23" s="55"/>
      <c r="G23" s="264"/>
    </row>
    <row r="24" spans="1:7" ht="17.25" customHeight="1" x14ac:dyDescent="0.15">
      <c r="A24" s="316">
        <v>20</v>
      </c>
      <c r="B24" s="157">
        <f>DATE(基本データ!$H$4,1,$A24)</f>
        <v>45677</v>
      </c>
      <c r="C24" s="55"/>
      <c r="D24" s="506"/>
      <c r="E24" s="507"/>
      <c r="F24" s="55"/>
      <c r="G24" s="264">
        <f>年間行事!BA23</f>
        <v>0</v>
      </c>
    </row>
    <row r="25" spans="1:7" ht="17.25" customHeight="1" x14ac:dyDescent="0.15">
      <c r="A25" s="316">
        <v>21</v>
      </c>
      <c r="B25" s="157">
        <f>DATE(基本データ!$H$4,1,$A25)</f>
        <v>45678</v>
      </c>
      <c r="C25" s="55"/>
      <c r="D25" s="506"/>
      <c r="E25" s="507"/>
      <c r="F25" s="55"/>
      <c r="G25" s="264">
        <f>年間行事!BA24</f>
        <v>0</v>
      </c>
    </row>
    <row r="26" spans="1:7" ht="33" customHeight="1" x14ac:dyDescent="0.15">
      <c r="A26" s="316">
        <v>22</v>
      </c>
      <c r="B26" s="157">
        <f>DATE(基本データ!$H$4,1,$A26)</f>
        <v>45679</v>
      </c>
      <c r="C26" s="55" t="s">
        <v>344</v>
      </c>
      <c r="D26" s="506" t="s">
        <v>437</v>
      </c>
      <c r="E26" s="507"/>
      <c r="F26" s="55" t="s">
        <v>333</v>
      </c>
      <c r="G26" s="264">
        <f>年間行事!BA25</f>
        <v>0</v>
      </c>
    </row>
    <row r="27" spans="1:7" ht="17.25" customHeight="1" x14ac:dyDescent="0.15">
      <c r="A27" s="316">
        <v>23</v>
      </c>
      <c r="B27" s="157">
        <f>DATE(基本データ!$H$4,1,$A27)</f>
        <v>45680</v>
      </c>
      <c r="C27" s="55" t="s">
        <v>352</v>
      </c>
      <c r="D27" s="506"/>
      <c r="E27" s="507"/>
      <c r="F27" s="55"/>
      <c r="G27" s="264" t="str">
        <f>年間行事!BA26</f>
        <v>（事）第３回研修</v>
      </c>
    </row>
    <row r="28" spans="1:7" ht="17.25" customHeight="1" x14ac:dyDescent="0.15">
      <c r="A28" s="316">
        <v>24</v>
      </c>
      <c r="B28" s="157">
        <f>DATE(基本データ!$H$4,1,$A28)</f>
        <v>45681</v>
      </c>
      <c r="C28" s="55" t="s">
        <v>202</v>
      </c>
      <c r="D28" s="506" t="s">
        <v>203</v>
      </c>
      <c r="E28" s="507"/>
      <c r="F28" s="55" t="s">
        <v>207</v>
      </c>
      <c r="G28" s="264">
        <f>年間行事!BA27</f>
        <v>0</v>
      </c>
    </row>
    <row r="29" spans="1:7" ht="17.25" customHeight="1" x14ac:dyDescent="0.15">
      <c r="A29" s="316">
        <v>25</v>
      </c>
      <c r="B29" s="157">
        <f>DATE(基本データ!$H$4,1,$A29)</f>
        <v>45682</v>
      </c>
      <c r="C29" s="55"/>
      <c r="D29" s="506"/>
      <c r="E29" s="507"/>
      <c r="F29" s="55"/>
      <c r="G29" s="264">
        <f>年間行事!BA28</f>
        <v>0</v>
      </c>
    </row>
    <row r="30" spans="1:7" ht="17.25" customHeight="1" x14ac:dyDescent="0.15">
      <c r="A30" s="316">
        <v>26</v>
      </c>
      <c r="B30" s="157">
        <f>DATE(基本データ!$H$4,1,$A30)</f>
        <v>45683</v>
      </c>
      <c r="C30" s="55"/>
      <c r="D30" s="506"/>
      <c r="E30" s="507"/>
      <c r="F30" s="55"/>
      <c r="G30" s="264">
        <f>年間行事!BA29</f>
        <v>0</v>
      </c>
    </row>
    <row r="31" spans="1:7" ht="17.25" customHeight="1" x14ac:dyDescent="0.15">
      <c r="A31" s="316">
        <v>27</v>
      </c>
      <c r="B31" s="157">
        <f>DATE(基本データ!$H$4,1,$A31)</f>
        <v>45684</v>
      </c>
      <c r="C31" s="55"/>
      <c r="D31" s="506"/>
      <c r="E31" s="507"/>
      <c r="F31" s="55"/>
      <c r="G31" s="264">
        <f>年間行事!BA30</f>
        <v>0</v>
      </c>
    </row>
    <row r="32" spans="1:7" ht="17.25" customHeight="1" x14ac:dyDescent="0.15">
      <c r="A32" s="316">
        <v>28</v>
      </c>
      <c r="B32" s="157">
        <f>DATE(基本データ!$H$4,1,$A32)</f>
        <v>45685</v>
      </c>
      <c r="C32" s="55"/>
      <c r="D32" s="506"/>
      <c r="E32" s="507"/>
      <c r="F32" s="55"/>
      <c r="G32" s="264">
        <f>年間行事!BA31</f>
        <v>0</v>
      </c>
    </row>
    <row r="33" spans="1:7" ht="17.25" customHeight="1" x14ac:dyDescent="0.15">
      <c r="A33" s="316">
        <v>29</v>
      </c>
      <c r="B33" s="157">
        <f>DATE(基本データ!$H$4,1,$A33)</f>
        <v>45686</v>
      </c>
      <c r="C33" s="55"/>
      <c r="D33" s="506"/>
      <c r="E33" s="507"/>
      <c r="F33" s="55"/>
      <c r="G33" s="264">
        <f>年間行事!BA32</f>
        <v>0</v>
      </c>
    </row>
    <row r="34" spans="1:7" ht="17.25" customHeight="1" x14ac:dyDescent="0.15">
      <c r="A34" s="316">
        <v>30</v>
      </c>
      <c r="B34" s="157">
        <f>DATE(基本データ!$H$4,1,$A34)</f>
        <v>45687</v>
      </c>
      <c r="C34" s="55"/>
      <c r="D34" s="506"/>
      <c r="E34" s="507"/>
      <c r="F34" s="55"/>
      <c r="G34" s="264">
        <f>年間行事!BA33</f>
        <v>0</v>
      </c>
    </row>
    <row r="35" spans="1:7" ht="17.25" customHeight="1" thickBot="1" x14ac:dyDescent="0.2">
      <c r="A35" s="316">
        <v>31</v>
      </c>
      <c r="B35" s="157">
        <f>DATE(基本データ!$H$4,1,$A35)</f>
        <v>45688</v>
      </c>
      <c r="C35" s="55"/>
      <c r="D35" s="506"/>
      <c r="E35" s="507"/>
      <c r="F35" s="55"/>
      <c r="G35" s="264">
        <f>年間行事!BA34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3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F36+'１２月'!F37</f>
        <v>65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6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F38+'１２月'!F39</f>
        <v>51</v>
      </c>
      <c r="G39" s="268"/>
    </row>
  </sheetData>
  <mergeCells count="39">
    <mergeCell ref="D9:E9"/>
    <mergeCell ref="D10:E10"/>
    <mergeCell ref="D15:E15"/>
    <mergeCell ref="D16:E16"/>
    <mergeCell ref="D11:E11"/>
    <mergeCell ref="A1:C1"/>
    <mergeCell ref="D1:F1"/>
    <mergeCell ref="A3:G3"/>
    <mergeCell ref="D7:E7"/>
    <mergeCell ref="D8:E8"/>
    <mergeCell ref="D4:E4"/>
    <mergeCell ref="D5:E5"/>
    <mergeCell ref="D6:E6"/>
    <mergeCell ref="D28:E28"/>
    <mergeCell ref="D29:E29"/>
    <mergeCell ref="C36:C39"/>
    <mergeCell ref="D32:E32"/>
    <mergeCell ref="D34:E34"/>
    <mergeCell ref="A36:B39"/>
    <mergeCell ref="D31:E31"/>
    <mergeCell ref="D33:E33"/>
    <mergeCell ref="D38:D39"/>
    <mergeCell ref="D30:E30"/>
    <mergeCell ref="D36:D37"/>
    <mergeCell ref="D35:E35"/>
    <mergeCell ref="D27:E27"/>
    <mergeCell ref="D14:E14"/>
    <mergeCell ref="D12:E12"/>
    <mergeCell ref="D13:E13"/>
    <mergeCell ref="D26:E26"/>
    <mergeCell ref="D22:E22"/>
    <mergeCell ref="D23:E23"/>
    <mergeCell ref="D25:E25"/>
    <mergeCell ref="D18:E18"/>
    <mergeCell ref="D19:E19"/>
    <mergeCell ref="D24:E24"/>
    <mergeCell ref="D20:E20"/>
    <mergeCell ref="D21:E21"/>
    <mergeCell ref="D17:E17"/>
  </mergeCells>
  <phoneticPr fontId="2"/>
  <conditionalFormatting sqref="B19">
    <cfRule type="expression" dxfId="566" priority="574" stopIfTrue="1">
      <formula>$A19=""</formula>
    </cfRule>
    <cfRule type="expression" dxfId="565" priority="575" stopIfTrue="1">
      <formula>OR(WEEKDAY($B19,2)&gt;5,COUNTIF(祝日,$B19)&gt;0)</formula>
    </cfRule>
    <cfRule type="expression" dxfId="564" priority="576" stopIfTrue="1">
      <formula>AND(WEEKDAY($B19)=7,(AND(WEEKDAY($B19,2)=6,COUNTIF(祝日,$B19)=0)))</formula>
    </cfRule>
  </conditionalFormatting>
  <conditionalFormatting sqref="F19 C19:D19">
    <cfRule type="expression" dxfId="563" priority="568" stopIfTrue="1">
      <formula>$A19=""</formula>
    </cfRule>
    <cfRule type="expression" dxfId="562" priority="569" stopIfTrue="1">
      <formula>OR(WEEKDAY($B19,2)&gt;5,COUNTIF(祝日,$B19)&gt;0)</formula>
    </cfRule>
    <cfRule type="expression" dxfId="561" priority="570" stopIfTrue="1">
      <formula>AND(WEEKDAY($B19)=7,(AND(WEEKDAY($B19,2)=6,COUNTIF(祝日,$B19)=0)))</formula>
    </cfRule>
  </conditionalFormatting>
  <conditionalFormatting sqref="A5:B5">
    <cfRule type="expression" dxfId="560" priority="547" stopIfTrue="1">
      <formula>$A5=""</formula>
    </cfRule>
    <cfRule type="expression" dxfId="559" priority="548" stopIfTrue="1">
      <formula>OR(WEEKDAY($B5,2)&gt;5,COUNTIF(祝日,$B5)&gt;0)</formula>
    </cfRule>
    <cfRule type="expression" dxfId="558" priority="549" stopIfTrue="1">
      <formula>AND(WEEKDAY($B5)=7,(AND(WEEKDAY($B5,2)=6,COUNTIF(祝日,$B5)=0)))</formula>
    </cfRule>
  </conditionalFormatting>
  <conditionalFormatting sqref="F5 C5:D5">
    <cfRule type="expression" dxfId="557" priority="541" stopIfTrue="1">
      <formula>$A5=""</formula>
    </cfRule>
    <cfRule type="expression" dxfId="556" priority="542" stopIfTrue="1">
      <formula>OR(WEEKDAY($B5,2)&gt;5,COUNTIF(祝日,$B5)&gt;0)</formula>
    </cfRule>
    <cfRule type="expression" dxfId="555" priority="543" stopIfTrue="1">
      <formula>AND(WEEKDAY($B5)=7,(AND(WEEKDAY($B5,2)=6,COUNTIF(祝日,$B5)=0)))</formula>
    </cfRule>
  </conditionalFormatting>
  <conditionalFormatting sqref="G5:G35">
    <cfRule type="expression" dxfId="554" priority="550" stopIfTrue="1">
      <formula>$A5=""</formula>
    </cfRule>
    <cfRule type="expression" dxfId="553" priority="551" stopIfTrue="1">
      <formula>OR(WEEKDAY($B5,2)&gt;5,COUNTIF(祝日,$B5)&gt;0)</formula>
    </cfRule>
    <cfRule type="expression" dxfId="552" priority="552" stopIfTrue="1">
      <formula>AND(WEEKDAY($B5)=7,(AND(WEEKDAY($B5,2)=6,COUNTIF(祝日,$B5)=0)))</formula>
    </cfRule>
  </conditionalFormatting>
  <conditionalFormatting sqref="A6:B6 A8 A10 A12 A14 A16 A18 A20 A22 A24 A26 A28 A30 A32 A34">
    <cfRule type="expression" dxfId="551" priority="535" stopIfTrue="1">
      <formula>$A6=""</formula>
    </cfRule>
    <cfRule type="expression" dxfId="550" priority="536" stopIfTrue="1">
      <formula>OR(WEEKDAY($B6,2)&gt;5,COUNTIF(祝日,$B6)&gt;0)</formula>
    </cfRule>
    <cfRule type="expression" dxfId="549" priority="537" stopIfTrue="1">
      <formula>AND(WEEKDAY($B6)=7,(AND(WEEKDAY($B6,2)=6,COUNTIF(祝日,$B6)=0)))</formula>
    </cfRule>
  </conditionalFormatting>
  <conditionalFormatting sqref="F6 C6:D6">
    <cfRule type="expression" dxfId="548" priority="529" stopIfTrue="1">
      <formula>$A6=""</formula>
    </cfRule>
    <cfRule type="expression" dxfId="547" priority="530" stopIfTrue="1">
      <formula>OR(WEEKDAY($B6,2)&gt;5,COUNTIF(祝日,$B6)&gt;0)</formula>
    </cfRule>
    <cfRule type="expression" dxfId="546" priority="531" stopIfTrue="1">
      <formula>AND(WEEKDAY($B6)=7,(AND(WEEKDAY($B6,2)=6,COUNTIF(祝日,$B6)=0)))</formula>
    </cfRule>
  </conditionalFormatting>
  <conditionalFormatting sqref="A7:B7 A9 A11 A13 A15 A17 A19 A21 A23 A25 A27 A29 A31 A33">
    <cfRule type="expression" dxfId="545" priority="523" stopIfTrue="1">
      <formula>$A7=""</formula>
    </cfRule>
    <cfRule type="expression" dxfId="544" priority="524" stopIfTrue="1">
      <formula>OR(WEEKDAY($B7,2)&gt;5,COUNTIF(祝日,$B7)&gt;0)</formula>
    </cfRule>
    <cfRule type="expression" dxfId="543" priority="525" stopIfTrue="1">
      <formula>AND(WEEKDAY($B7)=7,(AND(WEEKDAY($B7,2)=6,COUNTIF(祝日,$B7)=0)))</formula>
    </cfRule>
  </conditionalFormatting>
  <conditionalFormatting sqref="F7 C7:D7">
    <cfRule type="expression" dxfId="542" priority="517" stopIfTrue="1">
      <formula>$A7=""</formula>
    </cfRule>
    <cfRule type="expression" dxfId="541" priority="518" stopIfTrue="1">
      <formula>OR(WEEKDAY($B7,2)&gt;5,COUNTIF(祝日,$B7)&gt;0)</formula>
    </cfRule>
    <cfRule type="expression" dxfId="540" priority="519" stopIfTrue="1">
      <formula>AND(WEEKDAY($B7)=7,(AND(WEEKDAY($B7,2)=6,COUNTIF(祝日,$B7)=0)))</formula>
    </cfRule>
  </conditionalFormatting>
  <conditionalFormatting sqref="B8">
    <cfRule type="expression" dxfId="539" priority="511" stopIfTrue="1">
      <formula>$A8=""</formula>
    </cfRule>
    <cfRule type="expression" dxfId="538" priority="512" stopIfTrue="1">
      <formula>OR(WEEKDAY($B8,2)&gt;5,COUNTIF(祝日,$B8)&gt;0)</formula>
    </cfRule>
    <cfRule type="expression" dxfId="537" priority="513" stopIfTrue="1">
      <formula>AND(WEEKDAY($B8)=7,(AND(WEEKDAY($B8,2)=6,COUNTIF(祝日,$B8)=0)))</formula>
    </cfRule>
  </conditionalFormatting>
  <conditionalFormatting sqref="F8 C8:D8">
    <cfRule type="expression" dxfId="536" priority="505" stopIfTrue="1">
      <formula>$A8=""</formula>
    </cfRule>
    <cfRule type="expression" dxfId="535" priority="506" stopIfTrue="1">
      <formula>OR(WEEKDAY($B8,2)&gt;5,COUNTIF(祝日,$B8)&gt;0)</formula>
    </cfRule>
    <cfRule type="expression" dxfId="534" priority="507" stopIfTrue="1">
      <formula>AND(WEEKDAY($B8)=7,(AND(WEEKDAY($B8,2)=6,COUNTIF(祝日,$B8)=0)))</formula>
    </cfRule>
  </conditionalFormatting>
  <conditionalFormatting sqref="B9">
    <cfRule type="expression" dxfId="533" priority="499" stopIfTrue="1">
      <formula>$A9=""</formula>
    </cfRule>
    <cfRule type="expression" dxfId="532" priority="500" stopIfTrue="1">
      <formula>OR(WEEKDAY($B9,2)&gt;5,COUNTIF(祝日,$B9)&gt;0)</formula>
    </cfRule>
    <cfRule type="expression" dxfId="531" priority="501" stopIfTrue="1">
      <formula>AND(WEEKDAY($B9)=7,(AND(WEEKDAY($B9,2)=6,COUNTIF(祝日,$B9)=0)))</formula>
    </cfRule>
  </conditionalFormatting>
  <conditionalFormatting sqref="F9 C9:D9">
    <cfRule type="expression" dxfId="530" priority="493" stopIfTrue="1">
      <formula>$A9=""</formula>
    </cfRule>
    <cfRule type="expression" dxfId="529" priority="494" stopIfTrue="1">
      <formula>OR(WEEKDAY($B9,2)&gt;5,COUNTIF(祝日,$B9)&gt;0)</formula>
    </cfRule>
    <cfRule type="expression" dxfId="528" priority="495" stopIfTrue="1">
      <formula>AND(WEEKDAY($B9)=7,(AND(WEEKDAY($B9,2)=6,COUNTIF(祝日,$B9)=0)))</formula>
    </cfRule>
  </conditionalFormatting>
  <conditionalFormatting sqref="B10">
    <cfRule type="expression" dxfId="527" priority="487" stopIfTrue="1">
      <formula>$A10=""</formula>
    </cfRule>
    <cfRule type="expression" dxfId="526" priority="488" stopIfTrue="1">
      <formula>OR(WEEKDAY($B10,2)&gt;5,COUNTIF(祝日,$B10)&gt;0)</formula>
    </cfRule>
    <cfRule type="expression" dxfId="525" priority="489" stopIfTrue="1">
      <formula>AND(WEEKDAY($B10)=7,(AND(WEEKDAY($B10,2)=6,COUNTIF(祝日,$B10)=0)))</formula>
    </cfRule>
  </conditionalFormatting>
  <conditionalFormatting sqref="F10 C10:D10">
    <cfRule type="expression" dxfId="524" priority="481" stopIfTrue="1">
      <formula>$A10=""</formula>
    </cfRule>
    <cfRule type="expression" dxfId="523" priority="482" stopIfTrue="1">
      <formula>OR(WEEKDAY($B10,2)&gt;5,COUNTIF(祝日,$B10)&gt;0)</formula>
    </cfRule>
    <cfRule type="expression" dxfId="522" priority="483" stopIfTrue="1">
      <formula>AND(WEEKDAY($B10)=7,(AND(WEEKDAY($B10,2)=6,COUNTIF(祝日,$B10)=0)))</formula>
    </cfRule>
  </conditionalFormatting>
  <conditionalFormatting sqref="B11">
    <cfRule type="expression" dxfId="521" priority="475" stopIfTrue="1">
      <formula>$A11=""</formula>
    </cfRule>
    <cfRule type="expression" dxfId="520" priority="476" stopIfTrue="1">
      <formula>OR(WEEKDAY($B11,2)&gt;5,COUNTIF(祝日,$B11)&gt;0)</formula>
    </cfRule>
    <cfRule type="expression" dxfId="519" priority="477" stopIfTrue="1">
      <formula>AND(WEEKDAY($B11)=7,(AND(WEEKDAY($B11,2)=6,COUNTIF(祝日,$B11)=0)))</formula>
    </cfRule>
  </conditionalFormatting>
  <conditionalFormatting sqref="F11 C11:D11">
    <cfRule type="expression" dxfId="518" priority="469" stopIfTrue="1">
      <formula>$A11=""</formula>
    </cfRule>
    <cfRule type="expression" dxfId="517" priority="470" stopIfTrue="1">
      <formula>OR(WEEKDAY($B11,2)&gt;5,COUNTIF(祝日,$B11)&gt;0)</formula>
    </cfRule>
    <cfRule type="expression" dxfId="516" priority="471" stopIfTrue="1">
      <formula>AND(WEEKDAY($B11)=7,(AND(WEEKDAY($B11,2)=6,COUNTIF(祝日,$B11)=0)))</formula>
    </cfRule>
  </conditionalFormatting>
  <conditionalFormatting sqref="B12">
    <cfRule type="expression" dxfId="515" priority="451" stopIfTrue="1">
      <formula>$A12=""</formula>
    </cfRule>
    <cfRule type="expression" dxfId="514" priority="452" stopIfTrue="1">
      <formula>OR(WEEKDAY($B12,2)&gt;5,COUNTIF(祝日,$B12)&gt;0)</formula>
    </cfRule>
    <cfRule type="expression" dxfId="513" priority="453" stopIfTrue="1">
      <formula>AND(WEEKDAY($B12)=7,(AND(WEEKDAY($B12,2)=6,COUNTIF(祝日,$B12)=0)))</formula>
    </cfRule>
  </conditionalFormatting>
  <conditionalFormatting sqref="B15">
    <cfRule type="expression" dxfId="512" priority="415" stopIfTrue="1">
      <formula>$A15=""</formula>
    </cfRule>
    <cfRule type="expression" dxfId="511" priority="416" stopIfTrue="1">
      <formula>OR(WEEKDAY($B15,2)&gt;5,COUNTIF(祝日,$B15)&gt;0)</formula>
    </cfRule>
    <cfRule type="expression" dxfId="510" priority="417" stopIfTrue="1">
      <formula>AND(WEEKDAY($B15)=7,(AND(WEEKDAY($B15,2)=6,COUNTIF(祝日,$B15)=0)))</formula>
    </cfRule>
  </conditionalFormatting>
  <conditionalFormatting sqref="B20">
    <cfRule type="expression" dxfId="509" priority="367" stopIfTrue="1">
      <formula>$A20=""</formula>
    </cfRule>
    <cfRule type="expression" dxfId="508" priority="368" stopIfTrue="1">
      <formula>OR(WEEKDAY($B20,2)&gt;5,COUNTIF(祝日,$B20)&gt;0)</formula>
    </cfRule>
    <cfRule type="expression" dxfId="507" priority="369" stopIfTrue="1">
      <formula>AND(WEEKDAY($B20)=7,(AND(WEEKDAY($B20,2)=6,COUNTIF(祝日,$B20)=0)))</formula>
    </cfRule>
  </conditionalFormatting>
  <conditionalFormatting sqref="B14">
    <cfRule type="expression" dxfId="506" priority="427" stopIfTrue="1">
      <formula>$A14=""</formula>
    </cfRule>
    <cfRule type="expression" dxfId="505" priority="428" stopIfTrue="1">
      <formula>OR(WEEKDAY($B14,2)&gt;5,COUNTIF(祝日,$B14)&gt;0)</formula>
    </cfRule>
    <cfRule type="expression" dxfId="504" priority="429" stopIfTrue="1">
      <formula>AND(WEEKDAY($B14)=7,(AND(WEEKDAY($B14,2)=6,COUNTIF(祝日,$B14)=0)))</formula>
    </cfRule>
  </conditionalFormatting>
  <conditionalFormatting sqref="B17">
    <cfRule type="expression" dxfId="503" priority="391" stopIfTrue="1">
      <formula>$A17=""</formula>
    </cfRule>
    <cfRule type="expression" dxfId="502" priority="392" stopIfTrue="1">
      <formula>OR(WEEKDAY($B17,2)&gt;5,COUNTIF(祝日,$B17)&gt;0)</formula>
    </cfRule>
    <cfRule type="expression" dxfId="501" priority="393" stopIfTrue="1">
      <formula>AND(WEEKDAY($B17)=7,(AND(WEEKDAY($B17,2)=6,COUNTIF(祝日,$B17)=0)))</formula>
    </cfRule>
  </conditionalFormatting>
  <conditionalFormatting sqref="B16">
    <cfRule type="expression" dxfId="500" priority="403" stopIfTrue="1">
      <formula>$A16=""</formula>
    </cfRule>
    <cfRule type="expression" dxfId="499" priority="404" stopIfTrue="1">
      <formula>OR(WEEKDAY($B16,2)&gt;5,COUNTIF(祝日,$B16)&gt;0)</formula>
    </cfRule>
    <cfRule type="expression" dxfId="498" priority="405" stopIfTrue="1">
      <formula>AND(WEEKDAY($B16)=7,(AND(WEEKDAY($B16,2)=6,COUNTIF(祝日,$B16)=0)))</formula>
    </cfRule>
  </conditionalFormatting>
  <conditionalFormatting sqref="F16 C16:D16">
    <cfRule type="expression" dxfId="497" priority="397" stopIfTrue="1">
      <formula>$A16=""</formula>
    </cfRule>
    <cfRule type="expression" dxfId="496" priority="398" stopIfTrue="1">
      <formula>OR(WEEKDAY($B16,2)&gt;5,COUNTIF(祝日,$B16)&gt;0)</formula>
    </cfRule>
    <cfRule type="expression" dxfId="495" priority="399" stopIfTrue="1">
      <formula>AND(WEEKDAY($B16)=7,(AND(WEEKDAY($B16,2)=6,COUNTIF(祝日,$B16)=0)))</formula>
    </cfRule>
  </conditionalFormatting>
  <conditionalFormatting sqref="B22">
    <cfRule type="expression" dxfId="494" priority="343" stopIfTrue="1">
      <formula>$A22=""</formula>
    </cfRule>
    <cfRule type="expression" dxfId="493" priority="344" stopIfTrue="1">
      <formula>OR(WEEKDAY($B22,2)&gt;5,COUNTIF(祝日,$B22)&gt;0)</formula>
    </cfRule>
    <cfRule type="expression" dxfId="492" priority="345" stopIfTrue="1">
      <formula>AND(WEEKDAY($B22)=7,(AND(WEEKDAY($B22,2)=6,COUNTIF(祝日,$B22)=0)))</formula>
    </cfRule>
  </conditionalFormatting>
  <conditionalFormatting sqref="B18">
    <cfRule type="expression" dxfId="491" priority="379" stopIfTrue="1">
      <formula>$A18=""</formula>
    </cfRule>
    <cfRule type="expression" dxfId="490" priority="380" stopIfTrue="1">
      <formula>OR(WEEKDAY($B18,2)&gt;5,COUNTIF(祝日,$B18)&gt;0)</formula>
    </cfRule>
    <cfRule type="expression" dxfId="489" priority="381" stopIfTrue="1">
      <formula>AND(WEEKDAY($B18)=7,(AND(WEEKDAY($B18,2)=6,COUNTIF(祝日,$B18)=0)))</formula>
    </cfRule>
  </conditionalFormatting>
  <conditionalFormatting sqref="F18 C18:D18">
    <cfRule type="expression" dxfId="488" priority="373" stopIfTrue="1">
      <formula>$A18=""</formula>
    </cfRule>
    <cfRule type="expression" dxfId="487" priority="374" stopIfTrue="1">
      <formula>OR(WEEKDAY($B18,2)&gt;5,COUNTIF(祝日,$B18)&gt;0)</formula>
    </cfRule>
    <cfRule type="expression" dxfId="486" priority="375" stopIfTrue="1">
      <formula>AND(WEEKDAY($B18)=7,(AND(WEEKDAY($B18,2)=6,COUNTIF(祝日,$B18)=0)))</formula>
    </cfRule>
  </conditionalFormatting>
  <conditionalFormatting sqref="B21">
    <cfRule type="expression" dxfId="485" priority="355" stopIfTrue="1">
      <formula>$A21=""</formula>
    </cfRule>
    <cfRule type="expression" dxfId="484" priority="356" stopIfTrue="1">
      <formula>OR(WEEKDAY($B21,2)&gt;5,COUNTIF(祝日,$B21)&gt;0)</formula>
    </cfRule>
    <cfRule type="expression" dxfId="483" priority="357" stopIfTrue="1">
      <formula>AND(WEEKDAY($B21)=7,(AND(WEEKDAY($B21,2)=6,COUNTIF(祝日,$B21)=0)))</formula>
    </cfRule>
  </conditionalFormatting>
  <conditionalFormatting sqref="B23">
    <cfRule type="expression" dxfId="482" priority="331" stopIfTrue="1">
      <formula>$A23=""</formula>
    </cfRule>
    <cfRule type="expression" dxfId="481" priority="332" stopIfTrue="1">
      <formula>OR(WEEKDAY($B23,2)&gt;5,COUNTIF(祝日,$B23)&gt;0)</formula>
    </cfRule>
    <cfRule type="expression" dxfId="480" priority="333" stopIfTrue="1">
      <formula>AND(WEEKDAY($B23)=7,(AND(WEEKDAY($B23,2)=6,COUNTIF(祝日,$B23)=0)))</formula>
    </cfRule>
  </conditionalFormatting>
  <conditionalFormatting sqref="F25 C25:D25">
    <cfRule type="expression" dxfId="479" priority="301" stopIfTrue="1">
      <formula>$A25=""</formula>
    </cfRule>
    <cfRule type="expression" dxfId="478" priority="302" stopIfTrue="1">
      <formula>OR(WEEKDAY($B25,2)&gt;5,COUNTIF(祝日,$B25)&gt;0)</formula>
    </cfRule>
    <cfRule type="expression" dxfId="477" priority="303" stopIfTrue="1">
      <formula>AND(WEEKDAY($B25)=7,(AND(WEEKDAY($B25,2)=6,COUNTIF(祝日,$B25)=0)))</formula>
    </cfRule>
  </conditionalFormatting>
  <conditionalFormatting sqref="B24">
    <cfRule type="expression" dxfId="476" priority="319" stopIfTrue="1">
      <formula>$A24=""</formula>
    </cfRule>
    <cfRule type="expression" dxfId="475" priority="320" stopIfTrue="1">
      <formula>OR(WEEKDAY($B24,2)&gt;5,COUNTIF(祝日,$B24)&gt;0)</formula>
    </cfRule>
    <cfRule type="expression" dxfId="474" priority="321" stopIfTrue="1">
      <formula>AND(WEEKDAY($B24)=7,(AND(WEEKDAY($B24,2)=6,COUNTIF(祝日,$B24)=0)))</formula>
    </cfRule>
  </conditionalFormatting>
  <conditionalFormatting sqref="F24 C24:D24">
    <cfRule type="expression" dxfId="473" priority="313" stopIfTrue="1">
      <formula>$A24=""</formula>
    </cfRule>
    <cfRule type="expression" dxfId="472" priority="314" stopIfTrue="1">
      <formula>OR(WEEKDAY($B24,2)&gt;5,COUNTIF(祝日,$B24)&gt;0)</formula>
    </cfRule>
    <cfRule type="expression" dxfId="471" priority="315" stopIfTrue="1">
      <formula>AND(WEEKDAY($B24)=7,(AND(WEEKDAY($B24,2)=6,COUNTIF(祝日,$B24)=0)))</formula>
    </cfRule>
  </conditionalFormatting>
  <conditionalFormatting sqref="B25">
    <cfRule type="expression" dxfId="470" priority="307" stopIfTrue="1">
      <formula>$A25=""</formula>
    </cfRule>
    <cfRule type="expression" dxfId="469" priority="308" stopIfTrue="1">
      <formula>OR(WEEKDAY($B25,2)&gt;5,COUNTIF(祝日,$B25)&gt;0)</formula>
    </cfRule>
    <cfRule type="expression" dxfId="468" priority="309" stopIfTrue="1">
      <formula>AND(WEEKDAY($B25)=7,(AND(WEEKDAY($B25,2)=6,COUNTIF(祝日,$B25)=0)))</formula>
    </cfRule>
  </conditionalFormatting>
  <conditionalFormatting sqref="B26">
    <cfRule type="expression" dxfId="467" priority="295" stopIfTrue="1">
      <formula>$A26=""</formula>
    </cfRule>
    <cfRule type="expression" dxfId="466" priority="296" stopIfTrue="1">
      <formula>OR(WEEKDAY($B26,2)&gt;5,COUNTIF(祝日,$B26)&gt;0)</formula>
    </cfRule>
    <cfRule type="expression" dxfId="465" priority="297" stopIfTrue="1">
      <formula>AND(WEEKDAY($B26)=7,(AND(WEEKDAY($B26,2)=6,COUNTIF(祝日,$B26)=0)))</formula>
    </cfRule>
  </conditionalFormatting>
  <conditionalFormatting sqref="B28">
    <cfRule type="expression" dxfId="464" priority="271" stopIfTrue="1">
      <formula>$A28=""</formula>
    </cfRule>
    <cfRule type="expression" dxfId="463" priority="272" stopIfTrue="1">
      <formula>OR(WEEKDAY($B28,2)&gt;5,COUNTIF(祝日,$B28)&gt;0)</formula>
    </cfRule>
    <cfRule type="expression" dxfId="462" priority="273" stopIfTrue="1">
      <formula>AND(WEEKDAY($B28)=7,(AND(WEEKDAY($B28,2)=6,COUNTIF(祝日,$B28)=0)))</formula>
    </cfRule>
  </conditionalFormatting>
  <conditionalFormatting sqref="B33">
    <cfRule type="expression" dxfId="461" priority="223" stopIfTrue="1">
      <formula>$A33=""</formula>
    </cfRule>
    <cfRule type="expression" dxfId="460" priority="224" stopIfTrue="1">
      <formula>OR(WEEKDAY($B33,2)&gt;5,COUNTIF(祝日,$B33)&gt;0)</formula>
    </cfRule>
    <cfRule type="expression" dxfId="459" priority="225" stopIfTrue="1">
      <formula>AND(WEEKDAY($B33)=7,(AND(WEEKDAY($B33,2)=6,COUNTIF(祝日,$B33)=0)))</formula>
    </cfRule>
  </conditionalFormatting>
  <conditionalFormatting sqref="B30">
    <cfRule type="expression" dxfId="458" priority="247" stopIfTrue="1">
      <formula>$A30=""</formula>
    </cfRule>
    <cfRule type="expression" dxfId="457" priority="248" stopIfTrue="1">
      <formula>OR(WEEKDAY($B30,2)&gt;5,COUNTIF(祝日,$B30)&gt;0)</formula>
    </cfRule>
    <cfRule type="expression" dxfId="456" priority="249" stopIfTrue="1">
      <formula>AND(WEEKDAY($B30)=7,(AND(WEEKDAY($B30,2)=6,COUNTIF(祝日,$B30)=0)))</formula>
    </cfRule>
  </conditionalFormatting>
  <conditionalFormatting sqref="B29">
    <cfRule type="expression" dxfId="455" priority="259" stopIfTrue="1">
      <formula>$A29=""</formula>
    </cfRule>
    <cfRule type="expression" dxfId="454" priority="260" stopIfTrue="1">
      <formula>OR(WEEKDAY($B29,2)&gt;5,COUNTIF(祝日,$B29)&gt;0)</formula>
    </cfRule>
    <cfRule type="expression" dxfId="453" priority="261" stopIfTrue="1">
      <formula>AND(WEEKDAY($B29)=7,(AND(WEEKDAY($B29,2)=6,COUNTIF(祝日,$B29)=0)))</formula>
    </cfRule>
  </conditionalFormatting>
  <conditionalFormatting sqref="B31">
    <cfRule type="expression" dxfId="452" priority="235" stopIfTrue="1">
      <formula>$A31=""</formula>
    </cfRule>
    <cfRule type="expression" dxfId="451" priority="236" stopIfTrue="1">
      <formula>OR(WEEKDAY($B31,2)&gt;5,COUNTIF(祝日,$B31)&gt;0)</formula>
    </cfRule>
    <cfRule type="expression" dxfId="450" priority="237" stopIfTrue="1">
      <formula>AND(WEEKDAY($B31)=7,(AND(WEEKDAY($B31,2)=6,COUNTIF(祝日,$B31)=0)))</formula>
    </cfRule>
  </conditionalFormatting>
  <conditionalFormatting sqref="F31 C31:D31">
    <cfRule type="expression" dxfId="449" priority="229" stopIfTrue="1">
      <formula>$A31=""</formula>
    </cfRule>
    <cfRule type="expression" dxfId="448" priority="230" stopIfTrue="1">
      <formula>OR(WEEKDAY($B31,2)&gt;5,COUNTIF(祝日,$B31)&gt;0)</formula>
    </cfRule>
    <cfRule type="expression" dxfId="447" priority="231" stopIfTrue="1">
      <formula>AND(WEEKDAY($B31)=7,(AND(WEEKDAY($B31,2)=6,COUNTIF(祝日,$B31)=0)))</formula>
    </cfRule>
  </conditionalFormatting>
  <conditionalFormatting sqref="F33 C33:D33">
    <cfRule type="expression" dxfId="446" priority="217" stopIfTrue="1">
      <formula>$A33=""</formula>
    </cfRule>
    <cfRule type="expression" dxfId="445" priority="218" stopIfTrue="1">
      <formula>OR(WEEKDAY($B33,2)&gt;5,COUNTIF(祝日,$B33)&gt;0)</formula>
    </cfRule>
    <cfRule type="expression" dxfId="444" priority="219" stopIfTrue="1">
      <formula>AND(WEEKDAY($B33)=7,(AND(WEEKDAY($B33,2)=6,COUNTIF(祝日,$B33)=0)))</formula>
    </cfRule>
  </conditionalFormatting>
  <conditionalFormatting sqref="A35:B35">
    <cfRule type="expression" dxfId="443" priority="211" stopIfTrue="1">
      <formula>$A35=""</formula>
    </cfRule>
    <cfRule type="expression" dxfId="442" priority="212" stopIfTrue="1">
      <formula>OR(WEEKDAY($B35,2)&gt;5,COUNTIF(祝日,$B35)&gt;0)</formula>
    </cfRule>
    <cfRule type="expression" dxfId="441" priority="213" stopIfTrue="1">
      <formula>AND(WEEKDAY($B35)=7,(AND(WEEKDAY($B35,2)=6,COUNTIF(祝日,$B35)=0)))</formula>
    </cfRule>
  </conditionalFormatting>
  <conditionalFormatting sqref="F35 C35:D35">
    <cfRule type="expression" dxfId="440" priority="205" stopIfTrue="1">
      <formula>$A35=""</formula>
    </cfRule>
    <cfRule type="expression" dxfId="439" priority="206" stopIfTrue="1">
      <formula>OR(WEEKDAY($B35,2)&gt;5,COUNTIF(祝日,$B35)&gt;0)</formula>
    </cfRule>
    <cfRule type="expression" dxfId="438" priority="207" stopIfTrue="1">
      <formula>AND(WEEKDAY($B35)=7,(AND(WEEKDAY($B35,2)=6,COUNTIF(祝日,$B35)=0)))</formula>
    </cfRule>
  </conditionalFormatting>
  <conditionalFormatting sqref="F20 C20:D20">
    <cfRule type="expression" dxfId="437" priority="130" stopIfTrue="1">
      <formula>$A20=""</formula>
    </cfRule>
    <cfRule type="expression" dxfId="436" priority="131" stopIfTrue="1">
      <formula>OR(WEEKDAY($B20,2)&gt;5,COUNTIF(祝日,$B20)&gt;0)</formula>
    </cfRule>
    <cfRule type="expression" dxfId="435" priority="132" stopIfTrue="1">
      <formula>AND(WEEKDAY($B20)=7,(AND(WEEKDAY($B20,2)=6,COUNTIF(祝日,$B20)=0)))</formula>
    </cfRule>
  </conditionalFormatting>
  <conditionalFormatting sqref="F29 C29:D29">
    <cfRule type="expression" dxfId="434" priority="124" stopIfTrue="1">
      <formula>$A29=""</formula>
    </cfRule>
    <cfRule type="expression" dxfId="433" priority="125" stopIfTrue="1">
      <formula>OR(WEEKDAY($B29,2)&gt;5,COUNTIF(祝日,$B29)&gt;0)</formula>
    </cfRule>
    <cfRule type="expression" dxfId="432" priority="126" stopIfTrue="1">
      <formula>AND(WEEKDAY($B29)=7,(AND(WEEKDAY($B29,2)=6,COUNTIF(祝日,$B29)=0)))</formula>
    </cfRule>
  </conditionalFormatting>
  <conditionalFormatting sqref="F15 C15:D15">
    <cfRule type="expression" dxfId="431" priority="136" stopIfTrue="1">
      <formula>$A15=""</formula>
    </cfRule>
    <cfRule type="expression" dxfId="430" priority="137" stopIfTrue="1">
      <formula>OR(WEEKDAY($B15,2)&gt;5,COUNTIF(祝日,$B15)&gt;0)</formula>
    </cfRule>
    <cfRule type="expression" dxfId="429" priority="138" stopIfTrue="1">
      <formula>AND(WEEKDAY($B15)=7,(AND(WEEKDAY($B15,2)=6,COUNTIF(祝日,$B15)=0)))</formula>
    </cfRule>
  </conditionalFormatting>
  <conditionalFormatting sqref="F22 C22:D22">
    <cfRule type="expression" dxfId="428" priority="133" stopIfTrue="1">
      <formula>$A22=""</formula>
    </cfRule>
    <cfRule type="expression" dxfId="427" priority="134" stopIfTrue="1">
      <formula>OR(WEEKDAY($B22,2)&gt;5,COUNTIF(祝日,$B22)&gt;0)</formula>
    </cfRule>
    <cfRule type="expression" dxfId="426" priority="135" stopIfTrue="1">
      <formula>AND(WEEKDAY($B22)=7,(AND(WEEKDAY($B22,2)=6,COUNTIF(祝日,$B22)=0)))</formula>
    </cfRule>
  </conditionalFormatting>
  <conditionalFormatting sqref="B13">
    <cfRule type="expression" dxfId="425" priority="70" stopIfTrue="1">
      <formula>$A13=""</formula>
    </cfRule>
    <cfRule type="expression" dxfId="424" priority="71" stopIfTrue="1">
      <formula>OR(WEEKDAY($B13,2)&gt;5,COUNTIF(祝日,$B13)&gt;0)</formula>
    </cfRule>
    <cfRule type="expression" dxfId="423" priority="72" stopIfTrue="1">
      <formula>AND(WEEKDAY($B13)=7,(AND(WEEKDAY($B13,2)=6,COUNTIF(祝日,$B13)=0)))</formula>
    </cfRule>
  </conditionalFormatting>
  <conditionalFormatting sqref="F13 C13:D13">
    <cfRule type="expression" dxfId="422" priority="64" stopIfTrue="1">
      <formula>$A13=""</formula>
    </cfRule>
    <cfRule type="expression" dxfId="421" priority="65" stopIfTrue="1">
      <formula>OR(WEEKDAY($B13,2)&gt;5,COUNTIF(祝日,$B13)&gt;0)</formula>
    </cfRule>
    <cfRule type="expression" dxfId="420" priority="66" stopIfTrue="1">
      <formula>AND(WEEKDAY($B13)=7,(AND(WEEKDAY($B13,2)=6,COUNTIF(祝日,$B13)=0)))</formula>
    </cfRule>
  </conditionalFormatting>
  <conditionalFormatting sqref="B27">
    <cfRule type="expression" dxfId="419" priority="58" stopIfTrue="1">
      <formula>$A27=""</formula>
    </cfRule>
    <cfRule type="expression" dxfId="418" priority="59" stopIfTrue="1">
      <formula>OR(WEEKDAY($B27,2)&gt;5,COUNTIF(祝日,$B27)&gt;0)</formula>
    </cfRule>
    <cfRule type="expression" dxfId="417" priority="60" stopIfTrue="1">
      <formula>AND(WEEKDAY($B27)=7,(AND(WEEKDAY($B27,2)=6,COUNTIF(祝日,$B27)=0)))</formula>
    </cfRule>
  </conditionalFormatting>
  <conditionalFormatting sqref="F27 C27:D27">
    <cfRule type="expression" dxfId="416" priority="52" stopIfTrue="1">
      <formula>$A27=""</formula>
    </cfRule>
    <cfRule type="expression" dxfId="415" priority="53" stopIfTrue="1">
      <formula>OR(WEEKDAY($B27,2)&gt;5,COUNTIF(祝日,$B27)&gt;0)</formula>
    </cfRule>
    <cfRule type="expression" dxfId="414" priority="54" stopIfTrue="1">
      <formula>AND(WEEKDAY($B27)=7,(AND(WEEKDAY($B27,2)=6,COUNTIF(祝日,$B27)=0)))</formula>
    </cfRule>
  </conditionalFormatting>
  <conditionalFormatting sqref="F17 C17:D17">
    <cfRule type="expression" dxfId="413" priority="49" stopIfTrue="1">
      <formula>$A17=""</formula>
    </cfRule>
    <cfRule type="expression" dxfId="412" priority="50" stopIfTrue="1">
      <formula>OR(WEEKDAY($B17,2)&gt;5,COUNTIF(祝日,$B17)&gt;0)</formula>
    </cfRule>
    <cfRule type="expression" dxfId="411" priority="51" stopIfTrue="1">
      <formula>AND(WEEKDAY($B17)=7,(AND(WEEKDAY($B17,2)=6,COUNTIF(祝日,$B17)=0)))</formula>
    </cfRule>
  </conditionalFormatting>
  <conditionalFormatting sqref="F23 C23:D23">
    <cfRule type="expression" dxfId="410" priority="46" stopIfTrue="1">
      <formula>$A23=""</formula>
    </cfRule>
    <cfRule type="expression" dxfId="409" priority="47" stopIfTrue="1">
      <formula>OR(WEEKDAY($B23,2)&gt;5,COUNTIF(祝日,$B23)&gt;0)</formula>
    </cfRule>
    <cfRule type="expression" dxfId="408" priority="48" stopIfTrue="1">
      <formula>AND(WEEKDAY($B23)=7,(AND(WEEKDAY($B23,2)=6,COUNTIF(祝日,$B23)=0)))</formula>
    </cfRule>
  </conditionalFormatting>
  <conditionalFormatting sqref="F30 C30:D30">
    <cfRule type="expression" dxfId="407" priority="43" stopIfTrue="1">
      <formula>$A30=""</formula>
    </cfRule>
    <cfRule type="expression" dxfId="406" priority="44" stopIfTrue="1">
      <formula>OR(WEEKDAY($B30,2)&gt;5,COUNTIF(祝日,$B30)&gt;0)</formula>
    </cfRule>
    <cfRule type="expression" dxfId="405" priority="45" stopIfTrue="1">
      <formula>AND(WEEKDAY($B30)=7,(AND(WEEKDAY($B30,2)=6,COUNTIF(祝日,$B30)=0)))</formula>
    </cfRule>
  </conditionalFormatting>
  <conditionalFormatting sqref="B32">
    <cfRule type="expression" dxfId="404" priority="34" stopIfTrue="1">
      <formula>$A32=""</formula>
    </cfRule>
    <cfRule type="expression" dxfId="403" priority="35" stopIfTrue="1">
      <formula>OR(WEEKDAY($B32,2)&gt;5,COUNTIF(祝日,$B32)&gt;0)</formula>
    </cfRule>
    <cfRule type="expression" dxfId="402" priority="36" stopIfTrue="1">
      <formula>AND(WEEKDAY($B32)=7,(AND(WEEKDAY($B32,2)=6,COUNTIF(祝日,$B32)=0)))</formula>
    </cfRule>
  </conditionalFormatting>
  <conditionalFormatting sqref="F32 C32:D32">
    <cfRule type="expression" dxfId="401" priority="28" stopIfTrue="1">
      <formula>$A32=""</formula>
    </cfRule>
    <cfRule type="expression" dxfId="400" priority="29" stopIfTrue="1">
      <formula>OR(WEEKDAY($B32,2)&gt;5,COUNTIF(祝日,$B32)&gt;0)</formula>
    </cfRule>
    <cfRule type="expression" dxfId="399" priority="30" stopIfTrue="1">
      <formula>AND(WEEKDAY($B32)=7,(AND(WEEKDAY($B32,2)=6,COUNTIF(祝日,$B32)=0)))</formula>
    </cfRule>
  </conditionalFormatting>
  <conditionalFormatting sqref="B34">
    <cfRule type="expression" dxfId="398" priority="19" stopIfTrue="1">
      <formula>$A34=""</formula>
    </cfRule>
    <cfRule type="expression" dxfId="397" priority="20" stopIfTrue="1">
      <formula>OR(WEEKDAY($B34,2)&gt;5,COUNTIF(祝日,$B34)&gt;0)</formula>
    </cfRule>
    <cfRule type="expression" dxfId="396" priority="21" stopIfTrue="1">
      <formula>AND(WEEKDAY($B34)=7,(AND(WEEKDAY($B34,2)=6,COUNTIF(祝日,$B34)=0)))</formula>
    </cfRule>
  </conditionalFormatting>
  <conditionalFormatting sqref="F34 C34:D34">
    <cfRule type="expression" dxfId="395" priority="16" stopIfTrue="1">
      <formula>$A34=""</formula>
    </cfRule>
    <cfRule type="expression" dxfId="394" priority="17" stopIfTrue="1">
      <formula>OR(WEEKDAY($B34,2)&gt;5,COUNTIF(祝日,$B34)&gt;0)</formula>
    </cfRule>
    <cfRule type="expression" dxfId="393" priority="18" stopIfTrue="1">
      <formula>AND(WEEKDAY($B34)=7,(AND(WEEKDAY($B34,2)=6,COUNTIF(祝日,$B34)=0)))</formula>
    </cfRule>
  </conditionalFormatting>
  <conditionalFormatting sqref="F12 C12:D12">
    <cfRule type="expression" dxfId="392" priority="13" stopIfTrue="1">
      <formula>$A12=""</formula>
    </cfRule>
    <cfRule type="expression" dxfId="391" priority="14" stopIfTrue="1">
      <formula>OR(WEEKDAY($B12,2)&gt;5,COUNTIF(祝日,$B12)&gt;0)</formula>
    </cfRule>
    <cfRule type="expression" dxfId="390" priority="15" stopIfTrue="1">
      <formula>AND(WEEKDAY($B12)=7,(AND(WEEKDAY($B12,2)=6,COUNTIF(祝日,$B12)=0)))</formula>
    </cfRule>
  </conditionalFormatting>
  <conditionalFormatting sqref="F14 C14:D14">
    <cfRule type="expression" dxfId="389" priority="10" stopIfTrue="1">
      <formula>$A14=""</formula>
    </cfRule>
    <cfRule type="expression" dxfId="388" priority="11" stopIfTrue="1">
      <formula>OR(WEEKDAY($B14,2)&gt;5,COUNTIF(祝日,$B14)&gt;0)</formula>
    </cfRule>
    <cfRule type="expression" dxfId="387" priority="12" stopIfTrue="1">
      <formula>AND(WEEKDAY($B14)=7,(AND(WEEKDAY($B14,2)=6,COUNTIF(祝日,$B14)=0)))</formula>
    </cfRule>
  </conditionalFormatting>
  <conditionalFormatting sqref="F21 C21:D21">
    <cfRule type="expression" dxfId="386" priority="7" stopIfTrue="1">
      <formula>$A21=""</formula>
    </cfRule>
    <cfRule type="expression" dxfId="385" priority="8" stopIfTrue="1">
      <formula>OR(WEEKDAY($B21,2)&gt;5,COUNTIF(祝日,$B21)&gt;0)</formula>
    </cfRule>
    <cfRule type="expression" dxfId="384" priority="9" stopIfTrue="1">
      <formula>AND(WEEKDAY($B21)=7,(AND(WEEKDAY($B21,2)=6,COUNTIF(祝日,$B21)=0)))</formula>
    </cfRule>
  </conditionalFormatting>
  <conditionalFormatting sqref="F26 C26:D26">
    <cfRule type="expression" dxfId="383" priority="4" stopIfTrue="1">
      <formula>$A26=""</formula>
    </cfRule>
    <cfRule type="expression" dxfId="382" priority="5" stopIfTrue="1">
      <formula>OR(WEEKDAY($B26,2)&gt;5,COUNTIF(祝日,$B26)&gt;0)</formula>
    </cfRule>
    <cfRule type="expression" dxfId="381" priority="6" stopIfTrue="1">
      <formula>AND(WEEKDAY($B26)=7,(AND(WEEKDAY($B26,2)=6,COUNTIF(祝日,$B26)=0)))</formula>
    </cfRule>
  </conditionalFormatting>
  <conditionalFormatting sqref="F28 C28:D28">
    <cfRule type="expression" dxfId="380" priority="1" stopIfTrue="1">
      <formula>$A28=""</formula>
    </cfRule>
    <cfRule type="expression" dxfId="379" priority="2" stopIfTrue="1">
      <formula>OR(WEEKDAY($B28,2)&gt;5,COUNTIF(祝日,$B28)&gt;0)</formula>
    </cfRule>
    <cfRule type="expression" dxfId="378" priority="3" stopIfTrue="1">
      <formula>AND(WEEKDAY($B28)=7,(AND(WEEKDAY($B28,2)=6,COUNTIF(祝日,$B28)=0)))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J39"/>
  <sheetViews>
    <sheetView topLeftCell="A31" zoomScale="118" zoomScaleNormal="118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0" width="9" style="49"/>
    <col min="251" max="252" width="2.625" style="49" customWidth="1"/>
    <col min="253" max="253" width="14.625" style="49" customWidth="1"/>
    <col min="254" max="254" width="10.625" style="49" customWidth="1"/>
    <col min="255" max="255" width="14.125" style="49" customWidth="1"/>
    <col min="256" max="256" width="8.625" style="49" customWidth="1"/>
    <col min="257" max="257" width="15.625" style="49" customWidth="1"/>
    <col min="258" max="258" width="6.25" style="49" customWidth="1"/>
    <col min="259" max="506" width="9" style="49"/>
    <col min="507" max="508" width="2.625" style="49" customWidth="1"/>
    <col min="509" max="509" width="14.625" style="49" customWidth="1"/>
    <col min="510" max="510" width="10.625" style="49" customWidth="1"/>
    <col min="511" max="511" width="14.125" style="49" customWidth="1"/>
    <col min="512" max="512" width="8.625" style="49" customWidth="1"/>
    <col min="513" max="513" width="15.625" style="49" customWidth="1"/>
    <col min="514" max="514" width="6.25" style="49" customWidth="1"/>
    <col min="515" max="762" width="9" style="49"/>
    <col min="763" max="764" width="2.625" style="49" customWidth="1"/>
    <col min="765" max="765" width="14.625" style="49" customWidth="1"/>
    <col min="766" max="766" width="10.625" style="49" customWidth="1"/>
    <col min="767" max="767" width="14.125" style="49" customWidth="1"/>
    <col min="768" max="768" width="8.625" style="49" customWidth="1"/>
    <col min="769" max="769" width="15.625" style="49" customWidth="1"/>
    <col min="770" max="770" width="6.25" style="49" customWidth="1"/>
    <col min="771" max="1018" width="9" style="49"/>
    <col min="1019" max="1020" width="2.625" style="49" customWidth="1"/>
    <col min="1021" max="1021" width="14.625" style="49" customWidth="1"/>
    <col min="1022" max="1022" width="10.625" style="49" customWidth="1"/>
    <col min="1023" max="1023" width="14.125" style="49" customWidth="1"/>
    <col min="1024" max="1024" width="8.625" style="49" customWidth="1"/>
    <col min="1025" max="1025" width="15.625" style="49" customWidth="1"/>
    <col min="1026" max="1026" width="6.25" style="49" customWidth="1"/>
    <col min="1027" max="1274" width="9" style="49"/>
    <col min="1275" max="1276" width="2.625" style="49" customWidth="1"/>
    <col min="1277" max="1277" width="14.625" style="49" customWidth="1"/>
    <col min="1278" max="1278" width="10.625" style="49" customWidth="1"/>
    <col min="1279" max="1279" width="14.125" style="49" customWidth="1"/>
    <col min="1280" max="1280" width="8.625" style="49" customWidth="1"/>
    <col min="1281" max="1281" width="15.625" style="49" customWidth="1"/>
    <col min="1282" max="1282" width="6.25" style="49" customWidth="1"/>
    <col min="1283" max="1530" width="9" style="49"/>
    <col min="1531" max="1532" width="2.625" style="49" customWidth="1"/>
    <col min="1533" max="1533" width="14.625" style="49" customWidth="1"/>
    <col min="1534" max="1534" width="10.625" style="49" customWidth="1"/>
    <col min="1535" max="1535" width="14.125" style="49" customWidth="1"/>
    <col min="1536" max="1536" width="8.625" style="49" customWidth="1"/>
    <col min="1537" max="1537" width="15.625" style="49" customWidth="1"/>
    <col min="1538" max="1538" width="6.25" style="49" customWidth="1"/>
    <col min="1539" max="1786" width="9" style="49"/>
    <col min="1787" max="1788" width="2.625" style="49" customWidth="1"/>
    <col min="1789" max="1789" width="14.625" style="49" customWidth="1"/>
    <col min="1790" max="1790" width="10.625" style="49" customWidth="1"/>
    <col min="1791" max="1791" width="14.125" style="49" customWidth="1"/>
    <col min="1792" max="1792" width="8.625" style="49" customWidth="1"/>
    <col min="1793" max="1793" width="15.625" style="49" customWidth="1"/>
    <col min="1794" max="1794" width="6.25" style="49" customWidth="1"/>
    <col min="1795" max="2042" width="9" style="49"/>
    <col min="2043" max="2044" width="2.625" style="49" customWidth="1"/>
    <col min="2045" max="2045" width="14.625" style="49" customWidth="1"/>
    <col min="2046" max="2046" width="10.625" style="49" customWidth="1"/>
    <col min="2047" max="2047" width="14.125" style="49" customWidth="1"/>
    <col min="2048" max="2048" width="8.625" style="49" customWidth="1"/>
    <col min="2049" max="2049" width="15.625" style="49" customWidth="1"/>
    <col min="2050" max="2050" width="6.25" style="49" customWidth="1"/>
    <col min="2051" max="2298" width="9" style="49"/>
    <col min="2299" max="2300" width="2.625" style="49" customWidth="1"/>
    <col min="2301" max="2301" width="14.625" style="49" customWidth="1"/>
    <col min="2302" max="2302" width="10.625" style="49" customWidth="1"/>
    <col min="2303" max="2303" width="14.125" style="49" customWidth="1"/>
    <col min="2304" max="2304" width="8.625" style="49" customWidth="1"/>
    <col min="2305" max="2305" width="15.625" style="49" customWidth="1"/>
    <col min="2306" max="2306" width="6.25" style="49" customWidth="1"/>
    <col min="2307" max="2554" width="9" style="49"/>
    <col min="2555" max="2556" width="2.625" style="49" customWidth="1"/>
    <col min="2557" max="2557" width="14.625" style="49" customWidth="1"/>
    <col min="2558" max="2558" width="10.625" style="49" customWidth="1"/>
    <col min="2559" max="2559" width="14.125" style="49" customWidth="1"/>
    <col min="2560" max="2560" width="8.625" style="49" customWidth="1"/>
    <col min="2561" max="2561" width="15.625" style="49" customWidth="1"/>
    <col min="2562" max="2562" width="6.25" style="49" customWidth="1"/>
    <col min="2563" max="2810" width="9" style="49"/>
    <col min="2811" max="2812" width="2.625" style="49" customWidth="1"/>
    <col min="2813" max="2813" width="14.625" style="49" customWidth="1"/>
    <col min="2814" max="2814" width="10.625" style="49" customWidth="1"/>
    <col min="2815" max="2815" width="14.125" style="49" customWidth="1"/>
    <col min="2816" max="2816" width="8.625" style="49" customWidth="1"/>
    <col min="2817" max="2817" width="15.625" style="49" customWidth="1"/>
    <col min="2818" max="2818" width="6.25" style="49" customWidth="1"/>
    <col min="2819" max="3066" width="9" style="49"/>
    <col min="3067" max="3068" width="2.625" style="49" customWidth="1"/>
    <col min="3069" max="3069" width="14.625" style="49" customWidth="1"/>
    <col min="3070" max="3070" width="10.625" style="49" customWidth="1"/>
    <col min="3071" max="3071" width="14.125" style="49" customWidth="1"/>
    <col min="3072" max="3072" width="8.625" style="49" customWidth="1"/>
    <col min="3073" max="3073" width="15.625" style="49" customWidth="1"/>
    <col min="3074" max="3074" width="6.25" style="49" customWidth="1"/>
    <col min="3075" max="3322" width="9" style="49"/>
    <col min="3323" max="3324" width="2.625" style="49" customWidth="1"/>
    <col min="3325" max="3325" width="14.625" style="49" customWidth="1"/>
    <col min="3326" max="3326" width="10.625" style="49" customWidth="1"/>
    <col min="3327" max="3327" width="14.125" style="49" customWidth="1"/>
    <col min="3328" max="3328" width="8.625" style="49" customWidth="1"/>
    <col min="3329" max="3329" width="15.625" style="49" customWidth="1"/>
    <col min="3330" max="3330" width="6.25" style="49" customWidth="1"/>
    <col min="3331" max="3578" width="9" style="49"/>
    <col min="3579" max="3580" width="2.625" style="49" customWidth="1"/>
    <col min="3581" max="3581" width="14.625" style="49" customWidth="1"/>
    <col min="3582" max="3582" width="10.625" style="49" customWidth="1"/>
    <col min="3583" max="3583" width="14.125" style="49" customWidth="1"/>
    <col min="3584" max="3584" width="8.625" style="49" customWidth="1"/>
    <col min="3585" max="3585" width="15.625" style="49" customWidth="1"/>
    <col min="3586" max="3586" width="6.25" style="49" customWidth="1"/>
    <col min="3587" max="3834" width="9" style="49"/>
    <col min="3835" max="3836" width="2.625" style="49" customWidth="1"/>
    <col min="3837" max="3837" width="14.625" style="49" customWidth="1"/>
    <col min="3838" max="3838" width="10.625" style="49" customWidth="1"/>
    <col min="3839" max="3839" width="14.125" style="49" customWidth="1"/>
    <col min="3840" max="3840" width="8.625" style="49" customWidth="1"/>
    <col min="3841" max="3841" width="15.625" style="49" customWidth="1"/>
    <col min="3842" max="3842" width="6.25" style="49" customWidth="1"/>
    <col min="3843" max="4090" width="9" style="49"/>
    <col min="4091" max="4092" width="2.625" style="49" customWidth="1"/>
    <col min="4093" max="4093" width="14.625" style="49" customWidth="1"/>
    <col min="4094" max="4094" width="10.625" style="49" customWidth="1"/>
    <col min="4095" max="4095" width="14.125" style="49" customWidth="1"/>
    <col min="4096" max="4096" width="8.625" style="49" customWidth="1"/>
    <col min="4097" max="4097" width="15.625" style="49" customWidth="1"/>
    <col min="4098" max="4098" width="6.25" style="49" customWidth="1"/>
    <col min="4099" max="4346" width="9" style="49"/>
    <col min="4347" max="4348" width="2.625" style="49" customWidth="1"/>
    <col min="4349" max="4349" width="14.625" style="49" customWidth="1"/>
    <col min="4350" max="4350" width="10.625" style="49" customWidth="1"/>
    <col min="4351" max="4351" width="14.125" style="49" customWidth="1"/>
    <col min="4352" max="4352" width="8.625" style="49" customWidth="1"/>
    <col min="4353" max="4353" width="15.625" style="49" customWidth="1"/>
    <col min="4354" max="4354" width="6.25" style="49" customWidth="1"/>
    <col min="4355" max="4602" width="9" style="49"/>
    <col min="4603" max="4604" width="2.625" style="49" customWidth="1"/>
    <col min="4605" max="4605" width="14.625" style="49" customWidth="1"/>
    <col min="4606" max="4606" width="10.625" style="49" customWidth="1"/>
    <col min="4607" max="4607" width="14.125" style="49" customWidth="1"/>
    <col min="4608" max="4608" width="8.625" style="49" customWidth="1"/>
    <col min="4609" max="4609" width="15.625" style="49" customWidth="1"/>
    <col min="4610" max="4610" width="6.25" style="49" customWidth="1"/>
    <col min="4611" max="4858" width="9" style="49"/>
    <col min="4859" max="4860" width="2.625" style="49" customWidth="1"/>
    <col min="4861" max="4861" width="14.625" style="49" customWidth="1"/>
    <col min="4862" max="4862" width="10.625" style="49" customWidth="1"/>
    <col min="4863" max="4863" width="14.125" style="49" customWidth="1"/>
    <col min="4864" max="4864" width="8.625" style="49" customWidth="1"/>
    <col min="4865" max="4865" width="15.625" style="49" customWidth="1"/>
    <col min="4866" max="4866" width="6.25" style="49" customWidth="1"/>
    <col min="4867" max="5114" width="9" style="49"/>
    <col min="5115" max="5116" width="2.625" style="49" customWidth="1"/>
    <col min="5117" max="5117" width="14.625" style="49" customWidth="1"/>
    <col min="5118" max="5118" width="10.625" style="49" customWidth="1"/>
    <col min="5119" max="5119" width="14.125" style="49" customWidth="1"/>
    <col min="5120" max="5120" width="8.625" style="49" customWidth="1"/>
    <col min="5121" max="5121" width="15.625" style="49" customWidth="1"/>
    <col min="5122" max="5122" width="6.25" style="49" customWidth="1"/>
    <col min="5123" max="5370" width="9" style="49"/>
    <col min="5371" max="5372" width="2.625" style="49" customWidth="1"/>
    <col min="5373" max="5373" width="14.625" style="49" customWidth="1"/>
    <col min="5374" max="5374" width="10.625" style="49" customWidth="1"/>
    <col min="5375" max="5375" width="14.125" style="49" customWidth="1"/>
    <col min="5376" max="5376" width="8.625" style="49" customWidth="1"/>
    <col min="5377" max="5377" width="15.625" style="49" customWidth="1"/>
    <col min="5378" max="5378" width="6.25" style="49" customWidth="1"/>
    <col min="5379" max="5626" width="9" style="49"/>
    <col min="5627" max="5628" width="2.625" style="49" customWidth="1"/>
    <col min="5629" max="5629" width="14.625" style="49" customWidth="1"/>
    <col min="5630" max="5630" width="10.625" style="49" customWidth="1"/>
    <col min="5631" max="5631" width="14.125" style="49" customWidth="1"/>
    <col min="5632" max="5632" width="8.625" style="49" customWidth="1"/>
    <col min="5633" max="5633" width="15.625" style="49" customWidth="1"/>
    <col min="5634" max="5634" width="6.25" style="49" customWidth="1"/>
    <col min="5635" max="5882" width="9" style="49"/>
    <col min="5883" max="5884" width="2.625" style="49" customWidth="1"/>
    <col min="5885" max="5885" width="14.625" style="49" customWidth="1"/>
    <col min="5886" max="5886" width="10.625" style="49" customWidth="1"/>
    <col min="5887" max="5887" width="14.125" style="49" customWidth="1"/>
    <col min="5888" max="5888" width="8.625" style="49" customWidth="1"/>
    <col min="5889" max="5889" width="15.625" style="49" customWidth="1"/>
    <col min="5890" max="5890" width="6.25" style="49" customWidth="1"/>
    <col min="5891" max="6138" width="9" style="49"/>
    <col min="6139" max="6140" width="2.625" style="49" customWidth="1"/>
    <col min="6141" max="6141" width="14.625" style="49" customWidth="1"/>
    <col min="6142" max="6142" width="10.625" style="49" customWidth="1"/>
    <col min="6143" max="6143" width="14.125" style="49" customWidth="1"/>
    <col min="6144" max="6144" width="8.625" style="49" customWidth="1"/>
    <col min="6145" max="6145" width="15.625" style="49" customWidth="1"/>
    <col min="6146" max="6146" width="6.25" style="49" customWidth="1"/>
    <col min="6147" max="6394" width="9" style="49"/>
    <col min="6395" max="6396" width="2.625" style="49" customWidth="1"/>
    <col min="6397" max="6397" width="14.625" style="49" customWidth="1"/>
    <col min="6398" max="6398" width="10.625" style="49" customWidth="1"/>
    <col min="6399" max="6399" width="14.125" style="49" customWidth="1"/>
    <col min="6400" max="6400" width="8.625" style="49" customWidth="1"/>
    <col min="6401" max="6401" width="15.625" style="49" customWidth="1"/>
    <col min="6402" max="6402" width="6.25" style="49" customWidth="1"/>
    <col min="6403" max="6650" width="9" style="49"/>
    <col min="6651" max="6652" width="2.625" style="49" customWidth="1"/>
    <col min="6653" max="6653" width="14.625" style="49" customWidth="1"/>
    <col min="6654" max="6654" width="10.625" style="49" customWidth="1"/>
    <col min="6655" max="6655" width="14.125" style="49" customWidth="1"/>
    <col min="6656" max="6656" width="8.625" style="49" customWidth="1"/>
    <col min="6657" max="6657" width="15.625" style="49" customWidth="1"/>
    <col min="6658" max="6658" width="6.25" style="49" customWidth="1"/>
    <col min="6659" max="6906" width="9" style="49"/>
    <col min="6907" max="6908" width="2.625" style="49" customWidth="1"/>
    <col min="6909" max="6909" width="14.625" style="49" customWidth="1"/>
    <col min="6910" max="6910" width="10.625" style="49" customWidth="1"/>
    <col min="6911" max="6911" width="14.125" style="49" customWidth="1"/>
    <col min="6912" max="6912" width="8.625" style="49" customWidth="1"/>
    <col min="6913" max="6913" width="15.625" style="49" customWidth="1"/>
    <col min="6914" max="6914" width="6.25" style="49" customWidth="1"/>
    <col min="6915" max="7162" width="9" style="49"/>
    <col min="7163" max="7164" width="2.625" style="49" customWidth="1"/>
    <col min="7165" max="7165" width="14.625" style="49" customWidth="1"/>
    <col min="7166" max="7166" width="10.625" style="49" customWidth="1"/>
    <col min="7167" max="7167" width="14.125" style="49" customWidth="1"/>
    <col min="7168" max="7168" width="8.625" style="49" customWidth="1"/>
    <col min="7169" max="7169" width="15.625" style="49" customWidth="1"/>
    <col min="7170" max="7170" width="6.25" style="49" customWidth="1"/>
    <col min="7171" max="7418" width="9" style="49"/>
    <col min="7419" max="7420" width="2.625" style="49" customWidth="1"/>
    <col min="7421" max="7421" width="14.625" style="49" customWidth="1"/>
    <col min="7422" max="7422" width="10.625" style="49" customWidth="1"/>
    <col min="7423" max="7423" width="14.125" style="49" customWidth="1"/>
    <col min="7424" max="7424" width="8.625" style="49" customWidth="1"/>
    <col min="7425" max="7425" width="15.625" style="49" customWidth="1"/>
    <col min="7426" max="7426" width="6.25" style="49" customWidth="1"/>
    <col min="7427" max="7674" width="9" style="49"/>
    <col min="7675" max="7676" width="2.625" style="49" customWidth="1"/>
    <col min="7677" max="7677" width="14.625" style="49" customWidth="1"/>
    <col min="7678" max="7678" width="10.625" style="49" customWidth="1"/>
    <col min="7679" max="7679" width="14.125" style="49" customWidth="1"/>
    <col min="7680" max="7680" width="8.625" style="49" customWidth="1"/>
    <col min="7681" max="7681" width="15.625" style="49" customWidth="1"/>
    <col min="7682" max="7682" width="6.25" style="49" customWidth="1"/>
    <col min="7683" max="7930" width="9" style="49"/>
    <col min="7931" max="7932" width="2.625" style="49" customWidth="1"/>
    <col min="7933" max="7933" width="14.625" style="49" customWidth="1"/>
    <col min="7934" max="7934" width="10.625" style="49" customWidth="1"/>
    <col min="7935" max="7935" width="14.125" style="49" customWidth="1"/>
    <col min="7936" max="7936" width="8.625" style="49" customWidth="1"/>
    <col min="7937" max="7937" width="15.625" style="49" customWidth="1"/>
    <col min="7938" max="7938" width="6.25" style="49" customWidth="1"/>
    <col min="7939" max="8186" width="9" style="49"/>
    <col min="8187" max="8188" width="2.625" style="49" customWidth="1"/>
    <col min="8189" max="8189" width="14.625" style="49" customWidth="1"/>
    <col min="8190" max="8190" width="10.625" style="49" customWidth="1"/>
    <col min="8191" max="8191" width="14.125" style="49" customWidth="1"/>
    <col min="8192" max="8192" width="8.625" style="49" customWidth="1"/>
    <col min="8193" max="8193" width="15.625" style="49" customWidth="1"/>
    <col min="8194" max="8194" width="6.25" style="49" customWidth="1"/>
    <col min="8195" max="8442" width="9" style="49"/>
    <col min="8443" max="8444" width="2.625" style="49" customWidth="1"/>
    <col min="8445" max="8445" width="14.625" style="49" customWidth="1"/>
    <col min="8446" max="8446" width="10.625" style="49" customWidth="1"/>
    <col min="8447" max="8447" width="14.125" style="49" customWidth="1"/>
    <col min="8448" max="8448" width="8.625" style="49" customWidth="1"/>
    <col min="8449" max="8449" width="15.625" style="49" customWidth="1"/>
    <col min="8450" max="8450" width="6.25" style="49" customWidth="1"/>
    <col min="8451" max="8698" width="9" style="49"/>
    <col min="8699" max="8700" width="2.625" style="49" customWidth="1"/>
    <col min="8701" max="8701" width="14.625" style="49" customWidth="1"/>
    <col min="8702" max="8702" width="10.625" style="49" customWidth="1"/>
    <col min="8703" max="8703" width="14.125" style="49" customWidth="1"/>
    <col min="8704" max="8704" width="8.625" style="49" customWidth="1"/>
    <col min="8705" max="8705" width="15.625" style="49" customWidth="1"/>
    <col min="8706" max="8706" width="6.25" style="49" customWidth="1"/>
    <col min="8707" max="8954" width="9" style="49"/>
    <col min="8955" max="8956" width="2.625" style="49" customWidth="1"/>
    <col min="8957" max="8957" width="14.625" style="49" customWidth="1"/>
    <col min="8958" max="8958" width="10.625" style="49" customWidth="1"/>
    <col min="8959" max="8959" width="14.125" style="49" customWidth="1"/>
    <col min="8960" max="8960" width="8.625" style="49" customWidth="1"/>
    <col min="8961" max="8961" width="15.625" style="49" customWidth="1"/>
    <col min="8962" max="8962" width="6.25" style="49" customWidth="1"/>
    <col min="8963" max="9210" width="9" style="49"/>
    <col min="9211" max="9212" width="2.625" style="49" customWidth="1"/>
    <col min="9213" max="9213" width="14.625" style="49" customWidth="1"/>
    <col min="9214" max="9214" width="10.625" style="49" customWidth="1"/>
    <col min="9215" max="9215" width="14.125" style="49" customWidth="1"/>
    <col min="9216" max="9216" width="8.625" style="49" customWidth="1"/>
    <col min="9217" max="9217" width="15.625" style="49" customWidth="1"/>
    <col min="9218" max="9218" width="6.25" style="49" customWidth="1"/>
    <col min="9219" max="9466" width="9" style="49"/>
    <col min="9467" max="9468" width="2.625" style="49" customWidth="1"/>
    <col min="9469" max="9469" width="14.625" style="49" customWidth="1"/>
    <col min="9470" max="9470" width="10.625" style="49" customWidth="1"/>
    <col min="9471" max="9471" width="14.125" style="49" customWidth="1"/>
    <col min="9472" max="9472" width="8.625" style="49" customWidth="1"/>
    <col min="9473" max="9473" width="15.625" style="49" customWidth="1"/>
    <col min="9474" max="9474" width="6.25" style="49" customWidth="1"/>
    <col min="9475" max="9722" width="9" style="49"/>
    <col min="9723" max="9724" width="2.625" style="49" customWidth="1"/>
    <col min="9725" max="9725" width="14.625" style="49" customWidth="1"/>
    <col min="9726" max="9726" width="10.625" style="49" customWidth="1"/>
    <col min="9727" max="9727" width="14.125" style="49" customWidth="1"/>
    <col min="9728" max="9728" width="8.625" style="49" customWidth="1"/>
    <col min="9729" max="9729" width="15.625" style="49" customWidth="1"/>
    <col min="9730" max="9730" width="6.25" style="49" customWidth="1"/>
    <col min="9731" max="9978" width="9" style="49"/>
    <col min="9979" max="9980" width="2.625" style="49" customWidth="1"/>
    <col min="9981" max="9981" width="14.625" style="49" customWidth="1"/>
    <col min="9982" max="9982" width="10.625" style="49" customWidth="1"/>
    <col min="9983" max="9983" width="14.125" style="49" customWidth="1"/>
    <col min="9984" max="9984" width="8.625" style="49" customWidth="1"/>
    <col min="9985" max="9985" width="15.625" style="49" customWidth="1"/>
    <col min="9986" max="9986" width="6.25" style="49" customWidth="1"/>
    <col min="9987" max="10234" width="9" style="49"/>
    <col min="10235" max="10236" width="2.625" style="49" customWidth="1"/>
    <col min="10237" max="10237" width="14.625" style="49" customWidth="1"/>
    <col min="10238" max="10238" width="10.625" style="49" customWidth="1"/>
    <col min="10239" max="10239" width="14.125" style="49" customWidth="1"/>
    <col min="10240" max="10240" width="8.625" style="49" customWidth="1"/>
    <col min="10241" max="10241" width="15.625" style="49" customWidth="1"/>
    <col min="10242" max="10242" width="6.25" style="49" customWidth="1"/>
    <col min="10243" max="10490" width="9" style="49"/>
    <col min="10491" max="10492" width="2.625" style="49" customWidth="1"/>
    <col min="10493" max="10493" width="14.625" style="49" customWidth="1"/>
    <col min="10494" max="10494" width="10.625" style="49" customWidth="1"/>
    <col min="10495" max="10495" width="14.125" style="49" customWidth="1"/>
    <col min="10496" max="10496" width="8.625" style="49" customWidth="1"/>
    <col min="10497" max="10497" width="15.625" style="49" customWidth="1"/>
    <col min="10498" max="10498" width="6.25" style="49" customWidth="1"/>
    <col min="10499" max="10746" width="9" style="49"/>
    <col min="10747" max="10748" width="2.625" style="49" customWidth="1"/>
    <col min="10749" max="10749" width="14.625" style="49" customWidth="1"/>
    <col min="10750" max="10750" width="10.625" style="49" customWidth="1"/>
    <col min="10751" max="10751" width="14.125" style="49" customWidth="1"/>
    <col min="10752" max="10752" width="8.625" style="49" customWidth="1"/>
    <col min="10753" max="10753" width="15.625" style="49" customWidth="1"/>
    <col min="10754" max="10754" width="6.25" style="49" customWidth="1"/>
    <col min="10755" max="11002" width="9" style="49"/>
    <col min="11003" max="11004" width="2.625" style="49" customWidth="1"/>
    <col min="11005" max="11005" width="14.625" style="49" customWidth="1"/>
    <col min="11006" max="11006" width="10.625" style="49" customWidth="1"/>
    <col min="11007" max="11007" width="14.125" style="49" customWidth="1"/>
    <col min="11008" max="11008" width="8.625" style="49" customWidth="1"/>
    <col min="11009" max="11009" width="15.625" style="49" customWidth="1"/>
    <col min="11010" max="11010" width="6.25" style="49" customWidth="1"/>
    <col min="11011" max="11258" width="9" style="49"/>
    <col min="11259" max="11260" width="2.625" style="49" customWidth="1"/>
    <col min="11261" max="11261" width="14.625" style="49" customWidth="1"/>
    <col min="11262" max="11262" width="10.625" style="49" customWidth="1"/>
    <col min="11263" max="11263" width="14.125" style="49" customWidth="1"/>
    <col min="11264" max="11264" width="8.625" style="49" customWidth="1"/>
    <col min="11265" max="11265" width="15.625" style="49" customWidth="1"/>
    <col min="11266" max="11266" width="6.25" style="49" customWidth="1"/>
    <col min="11267" max="11514" width="9" style="49"/>
    <col min="11515" max="11516" width="2.625" style="49" customWidth="1"/>
    <col min="11517" max="11517" width="14.625" style="49" customWidth="1"/>
    <col min="11518" max="11518" width="10.625" style="49" customWidth="1"/>
    <col min="11519" max="11519" width="14.125" style="49" customWidth="1"/>
    <col min="11520" max="11520" width="8.625" style="49" customWidth="1"/>
    <col min="11521" max="11521" width="15.625" style="49" customWidth="1"/>
    <col min="11522" max="11522" width="6.25" style="49" customWidth="1"/>
    <col min="11523" max="11770" width="9" style="49"/>
    <col min="11771" max="11772" width="2.625" style="49" customWidth="1"/>
    <col min="11773" max="11773" width="14.625" style="49" customWidth="1"/>
    <col min="11774" max="11774" width="10.625" style="49" customWidth="1"/>
    <col min="11775" max="11775" width="14.125" style="49" customWidth="1"/>
    <col min="11776" max="11776" width="8.625" style="49" customWidth="1"/>
    <col min="11777" max="11777" width="15.625" style="49" customWidth="1"/>
    <col min="11778" max="11778" width="6.25" style="49" customWidth="1"/>
    <col min="11779" max="12026" width="9" style="49"/>
    <col min="12027" max="12028" width="2.625" style="49" customWidth="1"/>
    <col min="12029" max="12029" width="14.625" style="49" customWidth="1"/>
    <col min="12030" max="12030" width="10.625" style="49" customWidth="1"/>
    <col min="12031" max="12031" width="14.125" style="49" customWidth="1"/>
    <col min="12032" max="12032" width="8.625" style="49" customWidth="1"/>
    <col min="12033" max="12033" width="15.625" style="49" customWidth="1"/>
    <col min="12034" max="12034" width="6.25" style="49" customWidth="1"/>
    <col min="12035" max="12282" width="9" style="49"/>
    <col min="12283" max="12284" width="2.625" style="49" customWidth="1"/>
    <col min="12285" max="12285" width="14.625" style="49" customWidth="1"/>
    <col min="12286" max="12286" width="10.625" style="49" customWidth="1"/>
    <col min="12287" max="12287" width="14.125" style="49" customWidth="1"/>
    <col min="12288" max="12288" width="8.625" style="49" customWidth="1"/>
    <col min="12289" max="12289" width="15.625" style="49" customWidth="1"/>
    <col min="12290" max="12290" width="6.25" style="49" customWidth="1"/>
    <col min="12291" max="12538" width="9" style="49"/>
    <col min="12539" max="12540" width="2.625" style="49" customWidth="1"/>
    <col min="12541" max="12541" width="14.625" style="49" customWidth="1"/>
    <col min="12542" max="12542" width="10.625" style="49" customWidth="1"/>
    <col min="12543" max="12543" width="14.125" style="49" customWidth="1"/>
    <col min="12544" max="12544" width="8.625" style="49" customWidth="1"/>
    <col min="12545" max="12545" width="15.625" style="49" customWidth="1"/>
    <col min="12546" max="12546" width="6.25" style="49" customWidth="1"/>
    <col min="12547" max="12794" width="9" style="49"/>
    <col min="12795" max="12796" width="2.625" style="49" customWidth="1"/>
    <col min="12797" max="12797" width="14.625" style="49" customWidth="1"/>
    <col min="12798" max="12798" width="10.625" style="49" customWidth="1"/>
    <col min="12799" max="12799" width="14.125" style="49" customWidth="1"/>
    <col min="12800" max="12800" width="8.625" style="49" customWidth="1"/>
    <col min="12801" max="12801" width="15.625" style="49" customWidth="1"/>
    <col min="12802" max="12802" width="6.25" style="49" customWidth="1"/>
    <col min="12803" max="13050" width="9" style="49"/>
    <col min="13051" max="13052" width="2.625" style="49" customWidth="1"/>
    <col min="13053" max="13053" width="14.625" style="49" customWidth="1"/>
    <col min="13054" max="13054" width="10.625" style="49" customWidth="1"/>
    <col min="13055" max="13055" width="14.125" style="49" customWidth="1"/>
    <col min="13056" max="13056" width="8.625" style="49" customWidth="1"/>
    <col min="13057" max="13057" width="15.625" style="49" customWidth="1"/>
    <col min="13058" max="13058" width="6.25" style="49" customWidth="1"/>
    <col min="13059" max="13306" width="9" style="49"/>
    <col min="13307" max="13308" width="2.625" style="49" customWidth="1"/>
    <col min="13309" max="13309" width="14.625" style="49" customWidth="1"/>
    <col min="13310" max="13310" width="10.625" style="49" customWidth="1"/>
    <col min="13311" max="13311" width="14.125" style="49" customWidth="1"/>
    <col min="13312" max="13312" width="8.625" style="49" customWidth="1"/>
    <col min="13313" max="13313" width="15.625" style="49" customWidth="1"/>
    <col min="13314" max="13314" width="6.25" style="49" customWidth="1"/>
    <col min="13315" max="13562" width="9" style="49"/>
    <col min="13563" max="13564" width="2.625" style="49" customWidth="1"/>
    <col min="13565" max="13565" width="14.625" style="49" customWidth="1"/>
    <col min="13566" max="13566" width="10.625" style="49" customWidth="1"/>
    <col min="13567" max="13567" width="14.125" style="49" customWidth="1"/>
    <col min="13568" max="13568" width="8.625" style="49" customWidth="1"/>
    <col min="13569" max="13569" width="15.625" style="49" customWidth="1"/>
    <col min="13570" max="13570" width="6.25" style="49" customWidth="1"/>
    <col min="13571" max="13818" width="9" style="49"/>
    <col min="13819" max="13820" width="2.625" style="49" customWidth="1"/>
    <col min="13821" max="13821" width="14.625" style="49" customWidth="1"/>
    <col min="13822" max="13822" width="10.625" style="49" customWidth="1"/>
    <col min="13823" max="13823" width="14.125" style="49" customWidth="1"/>
    <col min="13824" max="13824" width="8.625" style="49" customWidth="1"/>
    <col min="13825" max="13825" width="15.625" style="49" customWidth="1"/>
    <col min="13826" max="13826" width="6.25" style="49" customWidth="1"/>
    <col min="13827" max="14074" width="9" style="49"/>
    <col min="14075" max="14076" width="2.625" style="49" customWidth="1"/>
    <col min="14077" max="14077" width="14.625" style="49" customWidth="1"/>
    <col min="14078" max="14078" width="10.625" style="49" customWidth="1"/>
    <col min="14079" max="14079" width="14.125" style="49" customWidth="1"/>
    <col min="14080" max="14080" width="8.625" style="49" customWidth="1"/>
    <col min="14081" max="14081" width="15.625" style="49" customWidth="1"/>
    <col min="14082" max="14082" width="6.25" style="49" customWidth="1"/>
    <col min="14083" max="14330" width="9" style="49"/>
    <col min="14331" max="14332" width="2.625" style="49" customWidth="1"/>
    <col min="14333" max="14333" width="14.625" style="49" customWidth="1"/>
    <col min="14334" max="14334" width="10.625" style="49" customWidth="1"/>
    <col min="14335" max="14335" width="14.125" style="49" customWidth="1"/>
    <col min="14336" max="14336" width="8.625" style="49" customWidth="1"/>
    <col min="14337" max="14337" width="15.625" style="49" customWidth="1"/>
    <col min="14338" max="14338" width="6.25" style="49" customWidth="1"/>
    <col min="14339" max="14586" width="9" style="49"/>
    <col min="14587" max="14588" width="2.625" style="49" customWidth="1"/>
    <col min="14589" max="14589" width="14.625" style="49" customWidth="1"/>
    <col min="14590" max="14590" width="10.625" style="49" customWidth="1"/>
    <col min="14591" max="14591" width="14.125" style="49" customWidth="1"/>
    <col min="14592" max="14592" width="8.625" style="49" customWidth="1"/>
    <col min="14593" max="14593" width="15.625" style="49" customWidth="1"/>
    <col min="14594" max="14594" width="6.25" style="49" customWidth="1"/>
    <col min="14595" max="14842" width="9" style="49"/>
    <col min="14843" max="14844" width="2.625" style="49" customWidth="1"/>
    <col min="14845" max="14845" width="14.625" style="49" customWidth="1"/>
    <col min="14846" max="14846" width="10.625" style="49" customWidth="1"/>
    <col min="14847" max="14847" width="14.125" style="49" customWidth="1"/>
    <col min="14848" max="14848" width="8.625" style="49" customWidth="1"/>
    <col min="14849" max="14849" width="15.625" style="49" customWidth="1"/>
    <col min="14850" max="14850" width="6.25" style="49" customWidth="1"/>
    <col min="14851" max="15098" width="9" style="49"/>
    <col min="15099" max="15100" width="2.625" style="49" customWidth="1"/>
    <col min="15101" max="15101" width="14.625" style="49" customWidth="1"/>
    <col min="15102" max="15102" width="10.625" style="49" customWidth="1"/>
    <col min="15103" max="15103" width="14.125" style="49" customWidth="1"/>
    <col min="15104" max="15104" width="8.625" style="49" customWidth="1"/>
    <col min="15105" max="15105" width="15.625" style="49" customWidth="1"/>
    <col min="15106" max="15106" width="6.25" style="49" customWidth="1"/>
    <col min="15107" max="15354" width="9" style="49"/>
    <col min="15355" max="15356" width="2.625" style="49" customWidth="1"/>
    <col min="15357" max="15357" width="14.625" style="49" customWidth="1"/>
    <col min="15358" max="15358" width="10.625" style="49" customWidth="1"/>
    <col min="15359" max="15359" width="14.125" style="49" customWidth="1"/>
    <col min="15360" max="15360" width="8.625" style="49" customWidth="1"/>
    <col min="15361" max="15361" width="15.625" style="49" customWidth="1"/>
    <col min="15362" max="15362" width="6.25" style="49" customWidth="1"/>
    <col min="15363" max="15610" width="9" style="49"/>
    <col min="15611" max="15612" width="2.625" style="49" customWidth="1"/>
    <col min="15613" max="15613" width="14.625" style="49" customWidth="1"/>
    <col min="15614" max="15614" width="10.625" style="49" customWidth="1"/>
    <col min="15615" max="15615" width="14.125" style="49" customWidth="1"/>
    <col min="15616" max="15616" width="8.625" style="49" customWidth="1"/>
    <col min="15617" max="15617" width="15.625" style="49" customWidth="1"/>
    <col min="15618" max="15618" width="6.25" style="49" customWidth="1"/>
    <col min="15619" max="15866" width="9" style="49"/>
    <col min="15867" max="15868" width="2.625" style="49" customWidth="1"/>
    <col min="15869" max="15869" width="14.625" style="49" customWidth="1"/>
    <col min="15870" max="15870" width="10.625" style="49" customWidth="1"/>
    <col min="15871" max="15871" width="14.125" style="49" customWidth="1"/>
    <col min="15872" max="15872" width="8.625" style="49" customWidth="1"/>
    <col min="15873" max="15873" width="15.625" style="49" customWidth="1"/>
    <col min="15874" max="15874" width="6.25" style="49" customWidth="1"/>
    <col min="15875" max="16122" width="9" style="49"/>
    <col min="16123" max="16124" width="2.625" style="49" customWidth="1"/>
    <col min="16125" max="16125" width="14.625" style="49" customWidth="1"/>
    <col min="16126" max="16126" width="10.625" style="49" customWidth="1"/>
    <col min="16127" max="16127" width="14.125" style="49" customWidth="1"/>
    <col min="16128" max="16128" width="8.625" style="49" customWidth="1"/>
    <col min="16129" max="16129" width="15.625" style="49" customWidth="1"/>
    <col min="16130" max="16130" width="6.25" style="49" customWidth="1"/>
    <col min="16131" max="16384" width="9" style="49"/>
  </cols>
  <sheetData>
    <row r="1" spans="1:10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10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10" ht="19.5" customHeight="1" x14ac:dyDescent="0.2">
      <c r="A3" s="528" t="s">
        <v>130</v>
      </c>
      <c r="B3" s="529"/>
      <c r="C3" s="529"/>
      <c r="D3" s="529"/>
      <c r="E3" s="529"/>
      <c r="F3" s="529"/>
      <c r="G3" s="530"/>
    </row>
    <row r="4" spans="1:10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10" ht="28.5" customHeight="1" thickTop="1" x14ac:dyDescent="0.15">
      <c r="A5" s="316">
        <v>1</v>
      </c>
      <c r="B5" s="157">
        <f>DATE(基本データ!$H$4,2,$A5)</f>
        <v>45689</v>
      </c>
      <c r="C5" s="55"/>
      <c r="D5" s="506"/>
      <c r="E5" s="507"/>
      <c r="F5" s="55"/>
      <c r="G5" s="264">
        <f>年間行事!BF4</f>
        <v>0</v>
      </c>
      <c r="I5" s="285"/>
      <c r="J5" s="285"/>
    </row>
    <row r="6" spans="1:10" ht="17.25" customHeight="1" x14ac:dyDescent="0.15">
      <c r="A6" s="316">
        <v>2</v>
      </c>
      <c r="B6" s="157">
        <f>DATE(基本データ!$H$4,2,$A6)</f>
        <v>45690</v>
      </c>
      <c r="C6" s="55"/>
      <c r="D6" s="506"/>
      <c r="E6" s="507"/>
      <c r="F6" s="55"/>
      <c r="G6" s="264">
        <f>年間行事!BF5</f>
        <v>0</v>
      </c>
    </row>
    <row r="7" spans="1:10" ht="17.25" customHeight="1" x14ac:dyDescent="0.15">
      <c r="A7" s="316">
        <v>3</v>
      </c>
      <c r="B7" s="157">
        <f>DATE(基本データ!$H$4,2,$A7)</f>
        <v>45691</v>
      </c>
      <c r="C7" s="55"/>
      <c r="D7" s="506"/>
      <c r="E7" s="507"/>
      <c r="F7" s="55"/>
      <c r="G7" s="264">
        <f>年間行事!BF6</f>
        <v>0</v>
      </c>
    </row>
    <row r="8" spans="1:10" ht="21.75" customHeight="1" x14ac:dyDescent="0.15">
      <c r="A8" s="316">
        <v>4</v>
      </c>
      <c r="B8" s="157">
        <f>DATE(基本データ!$H$4,2,$A8)</f>
        <v>45692</v>
      </c>
      <c r="C8" s="55"/>
      <c r="D8" s="506"/>
      <c r="E8" s="507"/>
      <c r="F8" s="55"/>
      <c r="G8" s="264">
        <f>年間行事!BF7</f>
        <v>0</v>
      </c>
    </row>
    <row r="9" spans="1:10" ht="25.5" customHeight="1" x14ac:dyDescent="0.15">
      <c r="A9" s="316">
        <v>5</v>
      </c>
      <c r="B9" s="157">
        <f>DATE(基本データ!$H$4,2,$A9)</f>
        <v>45693</v>
      </c>
      <c r="C9" s="55" t="s">
        <v>413</v>
      </c>
      <c r="D9" s="506" t="s">
        <v>414</v>
      </c>
      <c r="E9" s="507"/>
      <c r="F9" s="55" t="s">
        <v>455</v>
      </c>
      <c r="G9" s="264">
        <f>年間行事!BF8</f>
        <v>0</v>
      </c>
    </row>
    <row r="10" spans="1:10" ht="17.25" customHeight="1" x14ac:dyDescent="0.15">
      <c r="A10" s="316">
        <v>6</v>
      </c>
      <c r="B10" s="157">
        <f>DATE(基本データ!$H$4,2,$A10)</f>
        <v>45694</v>
      </c>
      <c r="C10" s="55"/>
      <c r="D10" s="506"/>
      <c r="E10" s="507"/>
      <c r="F10" s="55"/>
      <c r="G10" s="264">
        <f>年間行事!BF9</f>
        <v>0</v>
      </c>
    </row>
    <row r="11" spans="1:10" ht="17.25" customHeight="1" x14ac:dyDescent="0.15">
      <c r="A11" s="316">
        <v>7</v>
      </c>
      <c r="B11" s="157">
        <f>DATE(基本データ!$H$4,2,$A11)</f>
        <v>45695</v>
      </c>
      <c r="C11" s="55" t="s">
        <v>415</v>
      </c>
      <c r="D11" s="506" t="s">
        <v>416</v>
      </c>
      <c r="E11" s="507"/>
      <c r="F11" s="55" t="s">
        <v>362</v>
      </c>
      <c r="G11" s="264">
        <f>年間行事!BF10</f>
        <v>0</v>
      </c>
    </row>
    <row r="12" spans="1:10" ht="17.25" customHeight="1" x14ac:dyDescent="0.15">
      <c r="A12" s="316">
        <v>8</v>
      </c>
      <c r="B12" s="157">
        <f>DATE(基本データ!$H$4,2,$A12)</f>
        <v>45696</v>
      </c>
      <c r="C12" s="55"/>
      <c r="D12" s="506"/>
      <c r="E12" s="507"/>
      <c r="F12" s="55"/>
      <c r="G12" s="264">
        <f>年間行事!BF11</f>
        <v>0</v>
      </c>
    </row>
    <row r="13" spans="1:10" ht="17.25" customHeight="1" x14ac:dyDescent="0.15">
      <c r="A13" s="316">
        <v>9</v>
      </c>
      <c r="B13" s="157">
        <f>DATE(基本データ!$H$4,2,$A13)</f>
        <v>45697</v>
      </c>
      <c r="C13" s="55"/>
      <c r="D13" s="506"/>
      <c r="E13" s="507"/>
      <c r="F13" s="55"/>
      <c r="G13" s="264">
        <f>年間行事!BF12</f>
        <v>0</v>
      </c>
    </row>
    <row r="14" spans="1:10" ht="17.25" customHeight="1" x14ac:dyDescent="0.15">
      <c r="A14" s="316">
        <v>10</v>
      </c>
      <c r="B14" s="157">
        <f>DATE(基本データ!$H$4,2,$A14)</f>
        <v>45698</v>
      </c>
      <c r="C14" s="55"/>
      <c r="D14" s="506"/>
      <c r="E14" s="507"/>
      <c r="F14" s="55"/>
      <c r="G14" s="264">
        <f>年間行事!BF13</f>
        <v>0</v>
      </c>
    </row>
    <row r="15" spans="1:10" ht="17.25" customHeight="1" x14ac:dyDescent="0.15">
      <c r="A15" s="316">
        <v>11</v>
      </c>
      <c r="B15" s="157">
        <f>DATE(基本データ!$H$4,2,$A15)</f>
        <v>45699</v>
      </c>
      <c r="C15" s="55"/>
      <c r="D15" s="506"/>
      <c r="E15" s="507"/>
      <c r="F15" s="55"/>
      <c r="G15" s="264" t="str">
        <f>年間行事!BF14</f>
        <v>建国記念の日</v>
      </c>
    </row>
    <row r="16" spans="1:10" ht="17.25" customHeight="1" x14ac:dyDescent="0.15">
      <c r="A16" s="317">
        <v>12</v>
      </c>
      <c r="B16" s="318">
        <f>DATE(基本データ!$H$4,2,$A16)</f>
        <v>45700</v>
      </c>
      <c r="C16" s="131"/>
      <c r="D16" s="531"/>
      <c r="E16" s="532"/>
      <c r="F16" s="131"/>
      <c r="G16" s="310">
        <f>年間行事!BF15</f>
        <v>0</v>
      </c>
    </row>
    <row r="17" spans="1:7" ht="17.25" customHeight="1" x14ac:dyDescent="0.15">
      <c r="A17" s="316">
        <v>13</v>
      </c>
      <c r="B17" s="157">
        <f>DATE(基本データ!$H$4,2,$A17)</f>
        <v>45701</v>
      </c>
      <c r="C17" s="55"/>
      <c r="D17" s="506"/>
      <c r="E17" s="507"/>
      <c r="F17" s="55"/>
      <c r="G17" s="264">
        <f>年間行事!BF16</f>
        <v>0</v>
      </c>
    </row>
    <row r="18" spans="1:7" ht="17.25" customHeight="1" x14ac:dyDescent="0.15">
      <c r="A18" s="316">
        <v>14</v>
      </c>
      <c r="B18" s="157">
        <f>DATE(基本データ!$H$4,2,$A18)</f>
        <v>45702</v>
      </c>
      <c r="C18" s="55"/>
      <c r="D18" s="506"/>
      <c r="E18" s="507"/>
      <c r="F18" s="55"/>
      <c r="G18" s="264">
        <f>年間行事!BF17</f>
        <v>0</v>
      </c>
    </row>
    <row r="19" spans="1:7" ht="17.25" customHeight="1" x14ac:dyDescent="0.15">
      <c r="A19" s="316">
        <v>15</v>
      </c>
      <c r="B19" s="157">
        <f>DATE(基本データ!$H$4,2,$A19)</f>
        <v>45703</v>
      </c>
      <c r="C19" s="55"/>
      <c r="D19" s="506"/>
      <c r="E19" s="507"/>
      <c r="F19" s="55"/>
      <c r="G19" s="264">
        <f>年間行事!BF18</f>
        <v>0</v>
      </c>
    </row>
    <row r="20" spans="1:7" ht="17.25" customHeight="1" x14ac:dyDescent="0.15">
      <c r="A20" s="316">
        <v>16</v>
      </c>
      <c r="B20" s="157">
        <f>DATE(基本データ!$H$4,2,$A20)</f>
        <v>45704</v>
      </c>
      <c r="C20" s="55"/>
      <c r="D20" s="506"/>
      <c r="E20" s="507"/>
      <c r="F20" s="55"/>
      <c r="G20" s="264">
        <f>年間行事!BF19</f>
        <v>0</v>
      </c>
    </row>
    <row r="21" spans="1:7" ht="17.25" customHeight="1" x14ac:dyDescent="0.15">
      <c r="A21" s="316">
        <v>17</v>
      </c>
      <c r="B21" s="157">
        <f>DATE(基本データ!$H$4,2,$A21)</f>
        <v>45705</v>
      </c>
      <c r="C21" s="55"/>
      <c r="D21" s="506"/>
      <c r="E21" s="507"/>
      <c r="F21" s="55"/>
      <c r="G21" s="264">
        <f>年間行事!BF20</f>
        <v>0</v>
      </c>
    </row>
    <row r="22" spans="1:7" ht="17.25" customHeight="1" x14ac:dyDescent="0.15">
      <c r="A22" s="316">
        <v>18</v>
      </c>
      <c r="B22" s="157">
        <f>DATE(基本データ!$H$4,2,$A22)</f>
        <v>45706</v>
      </c>
      <c r="C22" s="55"/>
      <c r="D22" s="506"/>
      <c r="E22" s="507"/>
      <c r="F22" s="55"/>
      <c r="G22" s="264">
        <f>年間行事!BF21</f>
        <v>0</v>
      </c>
    </row>
    <row r="23" spans="1:7" ht="39.75" customHeight="1" x14ac:dyDescent="0.15">
      <c r="A23" s="316">
        <v>19</v>
      </c>
      <c r="B23" s="157">
        <f>DATE(基本データ!$H$4,2,$A23)</f>
        <v>45707</v>
      </c>
      <c r="C23" s="55" t="s">
        <v>439</v>
      </c>
      <c r="D23" s="506" t="s">
        <v>440</v>
      </c>
      <c r="E23" s="507"/>
      <c r="F23" s="55" t="s">
        <v>333</v>
      </c>
      <c r="G23" s="264">
        <f>年間行事!BF22</f>
        <v>0</v>
      </c>
    </row>
    <row r="24" spans="1:7" ht="17.25" customHeight="1" x14ac:dyDescent="0.15">
      <c r="A24" s="316">
        <v>20</v>
      </c>
      <c r="B24" s="157">
        <f>DATE(基本データ!$H$4,2,$A24)</f>
        <v>45708</v>
      </c>
      <c r="C24" s="55"/>
      <c r="D24" s="506"/>
      <c r="E24" s="507"/>
      <c r="F24" s="55"/>
      <c r="G24" s="264">
        <f>年間行事!BF23</f>
        <v>0</v>
      </c>
    </row>
    <row r="25" spans="1:7" ht="17.25" customHeight="1" x14ac:dyDescent="0.15">
      <c r="A25" s="316">
        <v>21</v>
      </c>
      <c r="B25" s="157">
        <f>DATE(基本データ!$H$4,2,$A25)</f>
        <v>45709</v>
      </c>
      <c r="C25" s="55" t="s">
        <v>417</v>
      </c>
      <c r="D25" s="506" t="s">
        <v>418</v>
      </c>
      <c r="E25" s="507"/>
      <c r="F25" s="55" t="s">
        <v>362</v>
      </c>
      <c r="G25" s="264">
        <f>年間行事!BF24</f>
        <v>0</v>
      </c>
    </row>
    <row r="26" spans="1:7" ht="17.25" customHeight="1" x14ac:dyDescent="0.15">
      <c r="A26" s="316">
        <v>22</v>
      </c>
      <c r="B26" s="157">
        <f>DATE(基本データ!$H$4,2,$A26)</f>
        <v>45710</v>
      </c>
      <c r="C26" s="55"/>
      <c r="D26" s="506"/>
      <c r="E26" s="507"/>
      <c r="F26" s="55"/>
      <c r="G26" s="264"/>
    </row>
    <row r="27" spans="1:7" ht="17.25" customHeight="1" x14ac:dyDescent="0.15">
      <c r="A27" s="316">
        <v>23</v>
      </c>
      <c r="B27" s="157">
        <f>DATE(基本データ!$H$4,2,$A27)</f>
        <v>45711</v>
      </c>
      <c r="C27" s="55"/>
      <c r="D27" s="506"/>
      <c r="E27" s="507"/>
      <c r="F27" s="55"/>
      <c r="G27" s="264" t="str">
        <f>年間行事!BF26</f>
        <v>天皇誕生日</v>
      </c>
    </row>
    <row r="28" spans="1:7" ht="17.25" customHeight="1" x14ac:dyDescent="0.15">
      <c r="A28" s="316">
        <v>24</v>
      </c>
      <c r="B28" s="157">
        <f>DATE(基本データ!$H$4,2,$A28)</f>
        <v>45712</v>
      </c>
      <c r="C28" s="55"/>
      <c r="D28" s="506"/>
      <c r="E28" s="507"/>
      <c r="F28" s="55"/>
      <c r="G28" s="264" t="str">
        <f>年間行事!BF27</f>
        <v>振替休日</v>
      </c>
    </row>
    <row r="29" spans="1:7" ht="17.25" customHeight="1" x14ac:dyDescent="0.15">
      <c r="A29" s="316">
        <v>25</v>
      </c>
      <c r="B29" s="157">
        <f>DATE(基本データ!$H$4,2,$A29)</f>
        <v>45713</v>
      </c>
      <c r="C29" s="55"/>
      <c r="D29" s="506"/>
      <c r="E29" s="507"/>
      <c r="F29" s="55"/>
      <c r="G29" s="264">
        <f>年間行事!BF28</f>
        <v>0</v>
      </c>
    </row>
    <row r="30" spans="1:7" ht="33" customHeight="1" x14ac:dyDescent="0.15">
      <c r="A30" s="316">
        <v>26</v>
      </c>
      <c r="B30" s="157">
        <f>DATE(基本データ!$H$4,2,$A30)</f>
        <v>45714</v>
      </c>
      <c r="C30" s="55" t="s">
        <v>441</v>
      </c>
      <c r="D30" s="506" t="s">
        <v>419</v>
      </c>
      <c r="E30" s="507"/>
      <c r="F30" s="55" t="s">
        <v>333</v>
      </c>
      <c r="G30" s="264">
        <f>年間行事!BF29</f>
        <v>0</v>
      </c>
    </row>
    <row r="31" spans="1:7" ht="17.25" customHeight="1" x14ac:dyDescent="0.15">
      <c r="A31" s="316">
        <v>27</v>
      </c>
      <c r="B31" s="157">
        <f>DATE(基本データ!$H$4,2,$A31)</f>
        <v>45715</v>
      </c>
      <c r="C31" s="55"/>
      <c r="D31" s="506"/>
      <c r="E31" s="507"/>
      <c r="F31" s="55"/>
      <c r="G31" s="264">
        <f>年間行事!BF30</f>
        <v>0</v>
      </c>
    </row>
    <row r="32" spans="1:7" ht="17.25" customHeight="1" x14ac:dyDescent="0.15">
      <c r="A32" s="316">
        <v>28</v>
      </c>
      <c r="B32" s="157">
        <f>DATE(基本データ!$H$4,2,$A32)</f>
        <v>45716</v>
      </c>
      <c r="C32" s="55"/>
      <c r="D32" s="506"/>
      <c r="E32" s="507"/>
      <c r="F32" s="55"/>
      <c r="G32" s="264">
        <f>年間行事!BF31</f>
        <v>0</v>
      </c>
    </row>
    <row r="33" spans="1:7" ht="17.25" customHeight="1" x14ac:dyDescent="0.15">
      <c r="A33" s="320"/>
      <c r="B33" s="158"/>
      <c r="C33" s="61"/>
      <c r="D33" s="533"/>
      <c r="E33" s="534"/>
      <c r="F33" s="61"/>
      <c r="G33" s="269">
        <f>年間行事!BF32</f>
        <v>0</v>
      </c>
    </row>
    <row r="34" spans="1:7" ht="17.25" customHeight="1" x14ac:dyDescent="0.15">
      <c r="A34" s="320"/>
      <c r="B34" s="158"/>
      <c r="C34" s="61"/>
      <c r="D34" s="533"/>
      <c r="E34" s="534"/>
      <c r="F34" s="61"/>
      <c r="G34" s="284">
        <f>年間行事!BF33</f>
        <v>0</v>
      </c>
    </row>
    <row r="35" spans="1:7" ht="17.25" customHeight="1" thickBot="1" x14ac:dyDescent="0.2">
      <c r="A35" s="320"/>
      <c r="B35" s="158"/>
      <c r="C35" s="61"/>
      <c r="D35" s="533"/>
      <c r="E35" s="534"/>
      <c r="F35" s="61"/>
      <c r="G35" s="284">
        <f>年間行事!BF34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3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F36+'１月'!F37</f>
        <v>68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8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F38+'１月'!F39</f>
        <v>59</v>
      </c>
      <c r="G39" s="268"/>
    </row>
  </sheetData>
  <mergeCells count="39">
    <mergeCell ref="A1:C1"/>
    <mergeCell ref="D1:F1"/>
    <mergeCell ref="A3:G3"/>
    <mergeCell ref="D28:E28"/>
    <mergeCell ref="D7:E7"/>
    <mergeCell ref="D8:E8"/>
    <mergeCell ref="D4:E4"/>
    <mergeCell ref="D18:E18"/>
    <mergeCell ref="D23:E23"/>
    <mergeCell ref="D24:E24"/>
    <mergeCell ref="D26:E26"/>
    <mergeCell ref="D5:E5"/>
    <mergeCell ref="D6:E6"/>
    <mergeCell ref="D19:E19"/>
    <mergeCell ref="D20:E20"/>
    <mergeCell ref="D27:E27"/>
    <mergeCell ref="D25:E25"/>
    <mergeCell ref="D12:E12"/>
    <mergeCell ref="D13:E13"/>
    <mergeCell ref="D14:E14"/>
    <mergeCell ref="D21:E21"/>
    <mergeCell ref="D22:E22"/>
    <mergeCell ref="D9:E9"/>
    <mergeCell ref="D10:E10"/>
    <mergeCell ref="D15:E15"/>
    <mergeCell ref="D16:E16"/>
    <mergeCell ref="D17:E17"/>
    <mergeCell ref="D11:E11"/>
    <mergeCell ref="D29:E29"/>
    <mergeCell ref="D30:E30"/>
    <mergeCell ref="A36:B39"/>
    <mergeCell ref="D32:E32"/>
    <mergeCell ref="D34:E34"/>
    <mergeCell ref="D38:D39"/>
    <mergeCell ref="D31:E31"/>
    <mergeCell ref="D36:D37"/>
    <mergeCell ref="D35:E35"/>
    <mergeCell ref="C36:C39"/>
    <mergeCell ref="D33:E33"/>
  </mergeCells>
  <phoneticPr fontId="2"/>
  <conditionalFormatting sqref="F10 A34:D35 B10 D10 F34:F35">
    <cfRule type="expression" dxfId="377" priority="613" stopIfTrue="1">
      <formula>$A10=""</formula>
    </cfRule>
    <cfRule type="expression" dxfId="376" priority="614" stopIfTrue="1">
      <formula>OR(WEEKDAY($B10,2)&gt;5,COUNTIF(祝日,$B10)&gt;0)</formula>
    </cfRule>
    <cfRule type="expression" dxfId="375" priority="615" stopIfTrue="1">
      <formula>AND(WEEKDAY($B10)=7,(AND(WEEKDAY($B10,2)=6,COUNTIF(祝日,$B10)=0)))</formula>
    </cfRule>
  </conditionalFormatting>
  <conditionalFormatting sqref="C10">
    <cfRule type="expression" dxfId="374" priority="604" stopIfTrue="1">
      <formula>$A10=""</formula>
    </cfRule>
    <cfRule type="expression" dxfId="373" priority="605" stopIfTrue="1">
      <formula>OR(WEEKDAY($B10,2)&gt;5,COUNTIF(祝日,$B10)&gt;0)</formula>
    </cfRule>
    <cfRule type="expression" dxfId="372" priority="606" stopIfTrue="1">
      <formula>AND(WEEKDAY($B10)=7,(AND(WEEKDAY($B10,2)=6,COUNTIF(祝日,$B10)=0)))</formula>
    </cfRule>
  </conditionalFormatting>
  <conditionalFormatting sqref="B9">
    <cfRule type="expression" dxfId="371" priority="532" stopIfTrue="1">
      <formula>$A9=""</formula>
    </cfRule>
    <cfRule type="expression" dxfId="370" priority="533" stopIfTrue="1">
      <formula>OR(WEEKDAY($B9,2)&gt;5,COUNTIF(祝日,$B9)&gt;0)</formula>
    </cfRule>
    <cfRule type="expression" dxfId="369" priority="534" stopIfTrue="1">
      <formula>AND(WEEKDAY($B9)=7,(AND(WEEKDAY($B9,2)=6,COUNTIF(祝日,$B9)=0)))</formula>
    </cfRule>
  </conditionalFormatting>
  <conditionalFormatting sqref="C6">
    <cfRule type="expression" dxfId="368" priority="562" stopIfTrue="1">
      <formula>$A6=""</formula>
    </cfRule>
    <cfRule type="expression" dxfId="367" priority="563" stopIfTrue="1">
      <formula>OR(WEEKDAY($B6,2)&gt;5,COUNTIF(祝日,$B6)&gt;0)</formula>
    </cfRule>
    <cfRule type="expression" dxfId="366" priority="564" stopIfTrue="1">
      <formula>AND(WEEKDAY($B6)=7,(AND(WEEKDAY($B6,2)=6,COUNTIF(祝日,$B6)=0)))</formula>
    </cfRule>
  </conditionalFormatting>
  <conditionalFormatting sqref="G5:G35">
    <cfRule type="expression" dxfId="365" priority="583" stopIfTrue="1">
      <formula>$A5=""</formula>
    </cfRule>
    <cfRule type="expression" dxfId="364" priority="584" stopIfTrue="1">
      <formula>OR(WEEKDAY($B5,2)&gt;5,COUNTIF(祝日,$B5)&gt;0)</formula>
    </cfRule>
    <cfRule type="expression" dxfId="363" priority="585" stopIfTrue="1">
      <formula>AND(WEEKDAY($B5)=7,(AND(WEEKDAY($B5,2)=6,COUNTIF(祝日,$B5)=0)))</formula>
    </cfRule>
  </conditionalFormatting>
  <conditionalFormatting sqref="F5 A5:B5 A8 A11 A14 A17 A20 A23 A26 A29 A32">
    <cfRule type="expression" dxfId="362" priority="580" stopIfTrue="1">
      <formula>$A5=""</formula>
    </cfRule>
    <cfRule type="expression" dxfId="361" priority="581" stopIfTrue="1">
      <formula>OR(WEEKDAY($B5,2)&gt;5,COUNTIF(祝日,$B5)&gt;0)</formula>
    </cfRule>
    <cfRule type="expression" dxfId="360" priority="582" stopIfTrue="1">
      <formula>AND(WEEKDAY($B5)=7,(AND(WEEKDAY($B5,2)=6,COUNTIF(祝日,$B5)=0)))</formula>
    </cfRule>
  </conditionalFormatting>
  <conditionalFormatting sqref="F6 A6:B6 D6 A9 A12 A15 A18 A21 A24 A27 A30 A33">
    <cfRule type="expression" dxfId="359" priority="568" stopIfTrue="1">
      <formula>$A6=""</formula>
    </cfRule>
    <cfRule type="expression" dxfId="358" priority="569" stopIfTrue="1">
      <formula>OR(WEEKDAY($B6,2)&gt;5,COUNTIF(祝日,$B6)&gt;0)</formula>
    </cfRule>
    <cfRule type="expression" dxfId="357" priority="570" stopIfTrue="1">
      <formula>AND(WEEKDAY($B6)=7,(AND(WEEKDAY($B6,2)=6,COUNTIF(祝日,$B6)=0)))</formula>
    </cfRule>
  </conditionalFormatting>
  <conditionalFormatting sqref="C12">
    <cfRule type="expression" dxfId="356" priority="502" stopIfTrue="1">
      <formula>$A12=""</formula>
    </cfRule>
    <cfRule type="expression" dxfId="355" priority="503" stopIfTrue="1">
      <formula>OR(WEEKDAY($B12,2)&gt;5,COUNTIF(祝日,$B12)&gt;0)</formula>
    </cfRule>
    <cfRule type="expression" dxfId="354" priority="504" stopIfTrue="1">
      <formula>AND(WEEKDAY($B12)=7,(AND(WEEKDAY($B12,2)=6,COUNTIF(祝日,$B12)=0)))</formula>
    </cfRule>
  </conditionalFormatting>
  <conditionalFormatting sqref="F7 A7:B7 D7 A10 A13 A16 A19 A22 A25 A28 A31">
    <cfRule type="expression" dxfId="353" priority="556" stopIfTrue="1">
      <formula>$A7=""</formula>
    </cfRule>
    <cfRule type="expression" dxfId="352" priority="557" stopIfTrue="1">
      <formula>OR(WEEKDAY($B7,2)&gt;5,COUNTIF(祝日,$B7)&gt;0)</formula>
    </cfRule>
    <cfRule type="expression" dxfId="351" priority="558" stopIfTrue="1">
      <formula>AND(WEEKDAY($B7)=7,(AND(WEEKDAY($B7,2)=6,COUNTIF(祝日,$B7)=0)))</formula>
    </cfRule>
  </conditionalFormatting>
  <conditionalFormatting sqref="C7">
    <cfRule type="expression" dxfId="350" priority="550" stopIfTrue="1">
      <formula>$A7=""</formula>
    </cfRule>
    <cfRule type="expression" dxfId="349" priority="551" stopIfTrue="1">
      <formula>OR(WEEKDAY($B7,2)&gt;5,COUNTIF(祝日,$B7)&gt;0)</formula>
    </cfRule>
    <cfRule type="expression" dxfId="348" priority="552" stopIfTrue="1">
      <formula>AND(WEEKDAY($B7)=7,(AND(WEEKDAY($B7,2)=6,COUNTIF(祝日,$B7)=0)))</formula>
    </cfRule>
  </conditionalFormatting>
  <conditionalFormatting sqref="B11">
    <cfRule type="expression" dxfId="347" priority="520" stopIfTrue="1">
      <formula>$A11=""</formula>
    </cfRule>
    <cfRule type="expression" dxfId="346" priority="521" stopIfTrue="1">
      <formula>OR(WEEKDAY($B11,2)&gt;5,COUNTIF(祝日,$B11)&gt;0)</formula>
    </cfRule>
    <cfRule type="expression" dxfId="345" priority="522" stopIfTrue="1">
      <formula>AND(WEEKDAY($B11)=7,(AND(WEEKDAY($B11,2)=6,COUNTIF(祝日,$B11)=0)))</formula>
    </cfRule>
  </conditionalFormatting>
  <conditionalFormatting sqref="F12 B12 D12">
    <cfRule type="expression" dxfId="344" priority="508" stopIfTrue="1">
      <formula>$A12=""</formula>
    </cfRule>
    <cfRule type="expression" dxfId="343" priority="509" stopIfTrue="1">
      <formula>OR(WEEKDAY($B12,2)&gt;5,COUNTIF(祝日,$B12)&gt;0)</formula>
    </cfRule>
    <cfRule type="expression" dxfId="342" priority="510" stopIfTrue="1">
      <formula>AND(WEEKDAY($B12)=7,(AND(WEEKDAY($B12,2)=6,COUNTIF(祝日,$B12)=0)))</formula>
    </cfRule>
  </conditionalFormatting>
  <conditionalFormatting sqref="B13">
    <cfRule type="expression" dxfId="341" priority="496" stopIfTrue="1">
      <formula>$A13=""</formula>
    </cfRule>
    <cfRule type="expression" dxfId="340" priority="497" stopIfTrue="1">
      <formula>OR(WEEKDAY($B13,2)&gt;5,COUNTIF(祝日,$B13)&gt;0)</formula>
    </cfRule>
    <cfRule type="expression" dxfId="339" priority="498" stopIfTrue="1">
      <formula>AND(WEEKDAY($B13)=7,(AND(WEEKDAY($B13,2)=6,COUNTIF(祝日,$B13)=0)))</formula>
    </cfRule>
  </conditionalFormatting>
  <conditionalFormatting sqref="B15">
    <cfRule type="expression" dxfId="338" priority="472" stopIfTrue="1">
      <formula>$A15=""</formula>
    </cfRule>
    <cfRule type="expression" dxfId="337" priority="473" stopIfTrue="1">
      <formula>OR(WEEKDAY($B15,2)&gt;5,COUNTIF(祝日,$B15)&gt;0)</formula>
    </cfRule>
    <cfRule type="expression" dxfId="336" priority="474" stopIfTrue="1">
      <formula>AND(WEEKDAY($B15)=7,(AND(WEEKDAY($B15,2)=6,COUNTIF(祝日,$B15)=0)))</formula>
    </cfRule>
  </conditionalFormatting>
  <conditionalFormatting sqref="F14 B14 D14">
    <cfRule type="expression" dxfId="335" priority="484" stopIfTrue="1">
      <formula>$A14=""</formula>
    </cfRule>
    <cfRule type="expression" dxfId="334" priority="485" stopIfTrue="1">
      <formula>OR(WEEKDAY($B14,2)&gt;5,COUNTIF(祝日,$B14)&gt;0)</formula>
    </cfRule>
    <cfRule type="expression" dxfId="333" priority="486" stopIfTrue="1">
      <formula>AND(WEEKDAY($B14)=7,(AND(WEEKDAY($B14,2)=6,COUNTIF(祝日,$B14)=0)))</formula>
    </cfRule>
  </conditionalFormatting>
  <conditionalFormatting sqref="C14">
    <cfRule type="expression" dxfId="332" priority="478" stopIfTrue="1">
      <formula>$A14=""</formula>
    </cfRule>
    <cfRule type="expression" dxfId="331" priority="479" stopIfTrue="1">
      <formula>OR(WEEKDAY($B14,2)&gt;5,COUNTIF(祝日,$B14)&gt;0)</formula>
    </cfRule>
    <cfRule type="expression" dxfId="330" priority="480" stopIfTrue="1">
      <formula>AND(WEEKDAY($B14)=7,(AND(WEEKDAY($B14,2)=6,COUNTIF(祝日,$B14)=0)))</formula>
    </cfRule>
  </conditionalFormatting>
  <conditionalFormatting sqref="F20 B20 D20">
    <cfRule type="expression" dxfId="329" priority="412" stopIfTrue="1">
      <formula>$A20=""</formula>
    </cfRule>
    <cfRule type="expression" dxfId="328" priority="413" stopIfTrue="1">
      <formula>OR(WEEKDAY($B20,2)&gt;5,COUNTIF(祝日,$B20)&gt;0)</formula>
    </cfRule>
    <cfRule type="expression" dxfId="327" priority="414" stopIfTrue="1">
      <formula>AND(WEEKDAY($B20)=7,(AND(WEEKDAY($B20,2)=6,COUNTIF(祝日,$B20)=0)))</formula>
    </cfRule>
  </conditionalFormatting>
  <conditionalFormatting sqref="F16 B16 D16">
    <cfRule type="expression" dxfId="326" priority="460" stopIfTrue="1">
      <formula>$A16=""</formula>
    </cfRule>
    <cfRule type="expression" dxfId="325" priority="461" stopIfTrue="1">
      <formula>OR(WEEKDAY($B16,2)&gt;5,COUNTIF(祝日,$B16)&gt;0)</formula>
    </cfRule>
    <cfRule type="expression" dxfId="324" priority="462" stopIfTrue="1">
      <formula>AND(WEEKDAY($B16)=7,(AND(WEEKDAY($B16,2)=6,COUNTIF(祝日,$B16)=0)))</formula>
    </cfRule>
  </conditionalFormatting>
  <conditionalFormatting sqref="C16">
    <cfRule type="expression" dxfId="323" priority="454" stopIfTrue="1">
      <formula>$A16=""</formula>
    </cfRule>
    <cfRule type="expression" dxfId="322" priority="455" stopIfTrue="1">
      <formula>OR(WEEKDAY($B16,2)&gt;5,COUNTIF(祝日,$B16)&gt;0)</formula>
    </cfRule>
    <cfRule type="expression" dxfId="321" priority="456" stopIfTrue="1">
      <formula>AND(WEEKDAY($B16)=7,(AND(WEEKDAY($B16,2)=6,COUNTIF(祝日,$B16)=0)))</formula>
    </cfRule>
  </conditionalFormatting>
  <conditionalFormatting sqref="F17 B17 D17">
    <cfRule type="expression" dxfId="320" priority="448" stopIfTrue="1">
      <formula>$A17=""</formula>
    </cfRule>
    <cfRule type="expression" dxfId="319" priority="449" stopIfTrue="1">
      <formula>OR(WEEKDAY($B17,2)&gt;5,COUNTIF(祝日,$B17)&gt;0)</formula>
    </cfRule>
    <cfRule type="expression" dxfId="318" priority="450" stopIfTrue="1">
      <formula>AND(WEEKDAY($B17)=7,(AND(WEEKDAY($B17,2)=6,COUNTIF(祝日,$B17)=0)))</formula>
    </cfRule>
  </conditionalFormatting>
  <conditionalFormatting sqref="C17">
    <cfRule type="expression" dxfId="317" priority="442" stopIfTrue="1">
      <formula>$A17=""</formula>
    </cfRule>
    <cfRule type="expression" dxfId="316" priority="443" stopIfTrue="1">
      <formula>OR(WEEKDAY($B17,2)&gt;5,COUNTIF(祝日,$B17)&gt;0)</formula>
    </cfRule>
    <cfRule type="expression" dxfId="315" priority="444" stopIfTrue="1">
      <formula>AND(WEEKDAY($B17)=7,(AND(WEEKDAY($B17,2)=6,COUNTIF(祝日,$B17)=0)))</formula>
    </cfRule>
  </conditionalFormatting>
  <conditionalFormatting sqref="C19">
    <cfRule type="expression" dxfId="314" priority="418" stopIfTrue="1">
      <formula>$A19=""</formula>
    </cfRule>
    <cfRule type="expression" dxfId="313" priority="419" stopIfTrue="1">
      <formula>OR(WEEKDAY($B19,2)&gt;5,COUNTIF(祝日,$B19)&gt;0)</formula>
    </cfRule>
    <cfRule type="expression" dxfId="312" priority="420" stopIfTrue="1">
      <formula>AND(WEEKDAY($B19)=7,(AND(WEEKDAY($B19,2)=6,COUNTIF(祝日,$B19)=0)))</formula>
    </cfRule>
  </conditionalFormatting>
  <conditionalFormatting sqref="F19 B19 D19">
    <cfRule type="expression" dxfId="311" priority="424" stopIfTrue="1">
      <formula>$A19=""</formula>
    </cfRule>
    <cfRule type="expression" dxfId="310" priority="425" stopIfTrue="1">
      <formula>OR(WEEKDAY($B19,2)&gt;5,COUNTIF(祝日,$B19)&gt;0)</formula>
    </cfRule>
    <cfRule type="expression" dxfId="309" priority="426" stopIfTrue="1">
      <formula>AND(WEEKDAY($B19)=7,(AND(WEEKDAY($B19,2)=6,COUNTIF(祝日,$B19)=0)))</formula>
    </cfRule>
  </conditionalFormatting>
  <conditionalFormatting sqref="C24">
    <cfRule type="expression" dxfId="308" priority="358" stopIfTrue="1">
      <formula>$A24=""</formula>
    </cfRule>
    <cfRule type="expression" dxfId="307" priority="359" stopIfTrue="1">
      <formula>OR(WEEKDAY($B24,2)&gt;5,COUNTIF(祝日,$B24)&gt;0)</formula>
    </cfRule>
    <cfRule type="expression" dxfId="306" priority="360" stopIfTrue="1">
      <formula>AND(WEEKDAY($B24)=7,(AND(WEEKDAY($B24,2)=6,COUNTIF(祝日,$B24)=0)))</formula>
    </cfRule>
  </conditionalFormatting>
  <conditionalFormatting sqref="C20">
    <cfRule type="expression" dxfId="305" priority="406" stopIfTrue="1">
      <formula>$A20=""</formula>
    </cfRule>
    <cfRule type="expression" dxfId="304" priority="407" stopIfTrue="1">
      <formula>OR(WEEKDAY($B20,2)&gt;5,COUNTIF(祝日,$B20)&gt;0)</formula>
    </cfRule>
    <cfRule type="expression" dxfId="303" priority="408" stopIfTrue="1">
      <formula>AND(WEEKDAY($B20)=7,(AND(WEEKDAY($B20,2)=6,COUNTIF(祝日,$B20)=0)))</formula>
    </cfRule>
  </conditionalFormatting>
  <conditionalFormatting sqref="F21 B21 D21">
    <cfRule type="expression" dxfId="302" priority="400" stopIfTrue="1">
      <formula>$A21=""</formula>
    </cfRule>
    <cfRule type="expression" dxfId="301" priority="401" stopIfTrue="1">
      <formula>OR(WEEKDAY($B21,2)&gt;5,COUNTIF(祝日,$B21)&gt;0)</formula>
    </cfRule>
    <cfRule type="expression" dxfId="300" priority="402" stopIfTrue="1">
      <formula>AND(WEEKDAY($B21)=7,(AND(WEEKDAY($B21,2)=6,COUNTIF(祝日,$B21)=0)))</formula>
    </cfRule>
  </conditionalFormatting>
  <conditionalFormatting sqref="C21">
    <cfRule type="expression" dxfId="299" priority="394" stopIfTrue="1">
      <formula>$A21=""</formula>
    </cfRule>
    <cfRule type="expression" dxfId="298" priority="395" stopIfTrue="1">
      <formula>OR(WEEKDAY($B21,2)&gt;5,COUNTIF(祝日,$B21)&gt;0)</formula>
    </cfRule>
    <cfRule type="expression" dxfId="297" priority="396" stopIfTrue="1">
      <formula>AND(WEEKDAY($B21)=7,(AND(WEEKDAY($B21,2)=6,COUNTIF(祝日,$B21)=0)))</formula>
    </cfRule>
  </conditionalFormatting>
  <conditionalFormatting sqref="B23">
    <cfRule type="expression" dxfId="296" priority="376" stopIfTrue="1">
      <formula>$A23=""</formula>
    </cfRule>
    <cfRule type="expression" dxfId="295" priority="377" stopIfTrue="1">
      <formula>OR(WEEKDAY($B23,2)&gt;5,COUNTIF(祝日,$B23)&gt;0)</formula>
    </cfRule>
    <cfRule type="expression" dxfId="294" priority="378" stopIfTrue="1">
      <formula>AND(WEEKDAY($B23)=7,(AND(WEEKDAY($B23,2)=6,COUNTIF(祝日,$B23)=0)))</formula>
    </cfRule>
  </conditionalFormatting>
  <conditionalFormatting sqref="F24 B24 D24">
    <cfRule type="expression" dxfId="293" priority="364" stopIfTrue="1">
      <formula>$A24=""</formula>
    </cfRule>
    <cfRule type="expression" dxfId="292" priority="365" stopIfTrue="1">
      <formula>OR(WEEKDAY($B24,2)&gt;5,COUNTIF(祝日,$B24)&gt;0)</formula>
    </cfRule>
    <cfRule type="expression" dxfId="291" priority="366" stopIfTrue="1">
      <formula>AND(WEEKDAY($B24)=7,(AND(WEEKDAY($B24,2)=6,COUNTIF(祝日,$B24)=0)))</formula>
    </cfRule>
  </conditionalFormatting>
  <conditionalFormatting sqref="B25">
    <cfRule type="expression" dxfId="290" priority="352" stopIfTrue="1">
      <formula>$A25=""</formula>
    </cfRule>
    <cfRule type="expression" dxfId="289" priority="353" stopIfTrue="1">
      <formula>OR(WEEKDAY($B25,2)&gt;5,COUNTIF(祝日,$B25)&gt;0)</formula>
    </cfRule>
    <cfRule type="expression" dxfId="288" priority="354" stopIfTrue="1">
      <formula>AND(WEEKDAY($B25)=7,(AND(WEEKDAY($B25,2)=6,COUNTIF(祝日,$B25)=0)))</formula>
    </cfRule>
  </conditionalFormatting>
  <conditionalFormatting sqref="B26">
    <cfRule type="expression" dxfId="287" priority="340" stopIfTrue="1">
      <formula>$A26=""</formula>
    </cfRule>
    <cfRule type="expression" dxfId="286" priority="341" stopIfTrue="1">
      <formula>OR(WEEKDAY($B26,2)&gt;5,COUNTIF(祝日,$B26)&gt;0)</formula>
    </cfRule>
    <cfRule type="expression" dxfId="285" priority="342" stopIfTrue="1">
      <formula>AND(WEEKDAY($B26)=7,(AND(WEEKDAY($B26,2)=6,COUNTIF(祝日,$B26)=0)))</formula>
    </cfRule>
  </conditionalFormatting>
  <conditionalFormatting sqref="B27">
    <cfRule type="expression" dxfId="284" priority="328" stopIfTrue="1">
      <formula>$A27=""</formula>
    </cfRule>
    <cfRule type="expression" dxfId="283" priority="329" stopIfTrue="1">
      <formula>OR(WEEKDAY($B27,2)&gt;5,COUNTIF(祝日,$B27)&gt;0)</formula>
    </cfRule>
    <cfRule type="expression" dxfId="282" priority="330" stopIfTrue="1">
      <formula>AND(WEEKDAY($B27)=7,(AND(WEEKDAY($B27,2)=6,COUNTIF(祝日,$B27)=0)))</formula>
    </cfRule>
  </conditionalFormatting>
  <conditionalFormatting sqref="B28">
    <cfRule type="expression" dxfId="281" priority="316" stopIfTrue="1">
      <formula>$A28=""</formula>
    </cfRule>
    <cfRule type="expression" dxfId="280" priority="317" stopIfTrue="1">
      <formula>OR(WEEKDAY($B28,2)&gt;5,COUNTIF(祝日,$B28)&gt;0)</formula>
    </cfRule>
    <cfRule type="expression" dxfId="279" priority="318" stopIfTrue="1">
      <formula>AND(WEEKDAY($B28)=7,(AND(WEEKDAY($B28,2)=6,COUNTIF(祝日,$B28)=0)))</formula>
    </cfRule>
  </conditionalFormatting>
  <conditionalFormatting sqref="F29 B29 D29">
    <cfRule type="expression" dxfId="278" priority="304" stopIfTrue="1">
      <formula>$A29=""</formula>
    </cfRule>
    <cfRule type="expression" dxfId="277" priority="305" stopIfTrue="1">
      <formula>OR(WEEKDAY($B29,2)&gt;5,COUNTIF(祝日,$B29)&gt;0)</formula>
    </cfRule>
    <cfRule type="expression" dxfId="276" priority="306" stopIfTrue="1">
      <formula>AND(WEEKDAY($B29)=7,(AND(WEEKDAY($B29,2)=6,COUNTIF(祝日,$B29)=0)))</formula>
    </cfRule>
  </conditionalFormatting>
  <conditionalFormatting sqref="C29">
    <cfRule type="expression" dxfId="275" priority="298" stopIfTrue="1">
      <formula>$A29=""</formula>
    </cfRule>
    <cfRule type="expression" dxfId="274" priority="299" stopIfTrue="1">
      <formula>OR(WEEKDAY($B29,2)&gt;5,COUNTIF(祝日,$B29)&gt;0)</formula>
    </cfRule>
    <cfRule type="expression" dxfId="273" priority="300" stopIfTrue="1">
      <formula>AND(WEEKDAY($B29)=7,(AND(WEEKDAY($B29,2)=6,COUNTIF(祝日,$B29)=0)))</formula>
    </cfRule>
  </conditionalFormatting>
  <conditionalFormatting sqref="B30">
    <cfRule type="expression" dxfId="272" priority="292" stopIfTrue="1">
      <formula>$A30=""</formula>
    </cfRule>
    <cfRule type="expression" dxfId="271" priority="293" stopIfTrue="1">
      <formula>OR(WEEKDAY($B30,2)&gt;5,COUNTIF(祝日,$B30)&gt;0)</formula>
    </cfRule>
    <cfRule type="expression" dxfId="270" priority="294" stopIfTrue="1">
      <formula>AND(WEEKDAY($B30)=7,(AND(WEEKDAY($B30,2)=6,COUNTIF(祝日,$B30)=0)))</formula>
    </cfRule>
  </conditionalFormatting>
  <conditionalFormatting sqref="F31 B31 D31">
    <cfRule type="expression" dxfId="269" priority="280" stopIfTrue="1">
      <formula>$A31=""</formula>
    </cfRule>
    <cfRule type="expression" dxfId="268" priority="281" stopIfTrue="1">
      <formula>OR(WEEKDAY($B31,2)&gt;5,COUNTIF(祝日,$B31)&gt;0)</formula>
    </cfRule>
    <cfRule type="expression" dxfId="267" priority="282" stopIfTrue="1">
      <formula>AND(WEEKDAY($B31)=7,(AND(WEEKDAY($B31,2)=6,COUNTIF(祝日,$B31)=0)))</formula>
    </cfRule>
  </conditionalFormatting>
  <conditionalFormatting sqref="C31">
    <cfRule type="expression" dxfId="266" priority="274" stopIfTrue="1">
      <formula>$A31=""</formula>
    </cfRule>
    <cfRule type="expression" dxfId="265" priority="275" stopIfTrue="1">
      <formula>OR(WEEKDAY($B31,2)&gt;5,COUNTIF(祝日,$B31)&gt;0)</formula>
    </cfRule>
    <cfRule type="expression" dxfId="264" priority="276" stopIfTrue="1">
      <formula>AND(WEEKDAY($B31)=7,(AND(WEEKDAY($B31,2)=6,COUNTIF(祝日,$B31)=0)))</formula>
    </cfRule>
  </conditionalFormatting>
  <conditionalFormatting sqref="F13 D13">
    <cfRule type="expression" dxfId="263" priority="163" stopIfTrue="1">
      <formula>$A13=""</formula>
    </cfRule>
    <cfRule type="expression" dxfId="262" priority="164" stopIfTrue="1">
      <formula>OR(WEEKDAY($B13,2)&gt;5,COUNTIF(祝日,$B13)&gt;0)</formula>
    </cfRule>
    <cfRule type="expression" dxfId="261" priority="165" stopIfTrue="1">
      <formula>AND(WEEKDAY($B13)=7,(AND(WEEKDAY($B13,2)=6,COUNTIF(祝日,$B13)=0)))</formula>
    </cfRule>
  </conditionalFormatting>
  <conditionalFormatting sqref="C13">
    <cfRule type="expression" dxfId="260" priority="160" stopIfTrue="1">
      <formula>$A13=""</formula>
    </cfRule>
    <cfRule type="expression" dxfId="259" priority="161" stopIfTrue="1">
      <formula>OR(WEEKDAY($B13,2)&gt;5,COUNTIF(祝日,$B13)&gt;0)</formula>
    </cfRule>
    <cfRule type="expression" dxfId="258" priority="162" stopIfTrue="1">
      <formula>AND(WEEKDAY($B13)=7,(AND(WEEKDAY($B13,2)=6,COUNTIF(祝日,$B13)=0)))</formula>
    </cfRule>
  </conditionalFormatting>
  <conditionalFormatting sqref="F27 D27">
    <cfRule type="expression" dxfId="257" priority="151" stopIfTrue="1">
      <formula>$A27=""</formula>
    </cfRule>
    <cfRule type="expression" dxfId="256" priority="152" stopIfTrue="1">
      <formula>OR(WEEKDAY($B27,2)&gt;5,COUNTIF(祝日,$B27)&gt;0)</formula>
    </cfRule>
    <cfRule type="expression" dxfId="255" priority="153" stopIfTrue="1">
      <formula>AND(WEEKDAY($B27)=7,(AND(WEEKDAY($B27,2)=6,COUNTIF(祝日,$B27)=0)))</formula>
    </cfRule>
  </conditionalFormatting>
  <conditionalFormatting sqref="C27">
    <cfRule type="expression" dxfId="254" priority="148" stopIfTrue="1">
      <formula>$A27=""</formula>
    </cfRule>
    <cfRule type="expression" dxfId="253" priority="149" stopIfTrue="1">
      <formula>OR(WEEKDAY($B27,2)&gt;5,COUNTIF(祝日,$B27)&gt;0)</formula>
    </cfRule>
    <cfRule type="expression" dxfId="252" priority="150" stopIfTrue="1">
      <formula>AND(WEEKDAY($B27)=7,(AND(WEEKDAY($B27,2)=6,COUNTIF(祝日,$B27)=0)))</formula>
    </cfRule>
  </conditionalFormatting>
  <conditionalFormatting sqref="B18">
    <cfRule type="expression" dxfId="251" priority="118" stopIfTrue="1">
      <formula>$A18=""</formula>
    </cfRule>
    <cfRule type="expression" dxfId="250" priority="119" stopIfTrue="1">
      <formula>OR(WEEKDAY($B18,2)&gt;5,COUNTIF(祝日,$B18)&gt;0)</formula>
    </cfRule>
    <cfRule type="expression" dxfId="249" priority="120" stopIfTrue="1">
      <formula>AND(WEEKDAY($B18)=7,(AND(WEEKDAY($B18,2)=6,COUNTIF(祝日,$B18)=0)))</formula>
    </cfRule>
  </conditionalFormatting>
  <conditionalFormatting sqref="F18 C18:D18">
    <cfRule type="expression" dxfId="248" priority="112" stopIfTrue="1">
      <formula>$A18=""</formula>
    </cfRule>
    <cfRule type="expression" dxfId="247" priority="113" stopIfTrue="1">
      <formula>OR(WEEKDAY($B18,2)&gt;5,COUNTIF(祝日,$B18)&gt;0)</formula>
    </cfRule>
    <cfRule type="expression" dxfId="246" priority="114" stopIfTrue="1">
      <formula>AND(WEEKDAY($B18)=7,(AND(WEEKDAY($B18,2)=6,COUNTIF(祝日,$B18)=0)))</formula>
    </cfRule>
  </conditionalFormatting>
  <conditionalFormatting sqref="F28 D28">
    <cfRule type="expression" dxfId="245" priority="79" stopIfTrue="1">
      <formula>$A28=""</formula>
    </cfRule>
    <cfRule type="expression" dxfId="244" priority="80" stopIfTrue="1">
      <formula>OR(WEEKDAY($B28,2)&gt;5,COUNTIF(祝日,$B28)&gt;0)</formula>
    </cfRule>
    <cfRule type="expression" dxfId="243" priority="81" stopIfTrue="1">
      <formula>AND(WEEKDAY($B28)=7,(AND(WEEKDAY($B28,2)=6,COUNTIF(祝日,$B28)=0)))</formula>
    </cfRule>
  </conditionalFormatting>
  <conditionalFormatting sqref="F15 D15">
    <cfRule type="expression" dxfId="242" priority="85" stopIfTrue="1">
      <formula>$A15=""</formula>
    </cfRule>
    <cfRule type="expression" dxfId="241" priority="86" stopIfTrue="1">
      <formula>OR(WEEKDAY($B15,2)&gt;5,COUNTIF(祝日,$B15)&gt;0)</formula>
    </cfRule>
    <cfRule type="expression" dxfId="240" priority="87" stopIfTrue="1">
      <formula>AND(WEEKDAY($B15)=7,(AND(WEEKDAY($B15,2)=6,COUNTIF(祝日,$B15)=0)))</formula>
    </cfRule>
  </conditionalFormatting>
  <conditionalFormatting sqref="C15">
    <cfRule type="expression" dxfId="239" priority="82" stopIfTrue="1">
      <formula>$A15=""</formula>
    </cfRule>
    <cfRule type="expression" dxfId="238" priority="83" stopIfTrue="1">
      <formula>OR(WEEKDAY($B15,2)&gt;5,COUNTIF(祝日,$B15)&gt;0)</formula>
    </cfRule>
    <cfRule type="expression" dxfId="237" priority="84" stopIfTrue="1">
      <formula>AND(WEEKDAY($B15)=7,(AND(WEEKDAY($B15,2)=6,COUNTIF(祝日,$B15)=0)))</formula>
    </cfRule>
  </conditionalFormatting>
  <conditionalFormatting sqref="C28">
    <cfRule type="expression" dxfId="236" priority="76" stopIfTrue="1">
      <formula>$A28=""</formula>
    </cfRule>
    <cfRule type="expression" dxfId="235" priority="77" stopIfTrue="1">
      <formula>OR(WEEKDAY($B28,2)&gt;5,COUNTIF(祝日,$B28)&gt;0)</formula>
    </cfRule>
    <cfRule type="expression" dxfId="234" priority="78" stopIfTrue="1">
      <formula>AND(WEEKDAY($B28)=7,(AND(WEEKDAY($B28,2)=6,COUNTIF(祝日,$B28)=0)))</formula>
    </cfRule>
  </conditionalFormatting>
  <conditionalFormatting sqref="F8 C8:D8">
    <cfRule type="expression" dxfId="233" priority="64" stopIfTrue="1">
      <formula>$A8=""</formula>
    </cfRule>
    <cfRule type="expression" dxfId="232" priority="65" stopIfTrue="1">
      <formula>OR(WEEKDAY($B8,2)&gt;5,COUNTIF(祝日,$B8)&gt;0)</formula>
    </cfRule>
    <cfRule type="expression" dxfId="231" priority="66" stopIfTrue="1">
      <formula>AND(WEEKDAY($B8)=7,(AND(WEEKDAY($B8,2)=6,COUNTIF(祝日,$B8)=0)))</formula>
    </cfRule>
  </conditionalFormatting>
  <conditionalFormatting sqref="B8">
    <cfRule type="expression" dxfId="230" priority="70" stopIfTrue="1">
      <formula>$A8=""</formula>
    </cfRule>
    <cfRule type="expression" dxfId="229" priority="71" stopIfTrue="1">
      <formula>OR(WEEKDAY($B8,2)&gt;5,COUNTIF(祝日,$B8)&gt;0)</formula>
    </cfRule>
    <cfRule type="expression" dxfId="228" priority="72" stopIfTrue="1">
      <formula>AND(WEEKDAY($B8)=7,(AND(WEEKDAY($B8,2)=6,COUNTIF(祝日,$B8)=0)))</formula>
    </cfRule>
  </conditionalFormatting>
  <conditionalFormatting sqref="B22">
    <cfRule type="expression" dxfId="227" priority="55" stopIfTrue="1">
      <formula>$A22=""</formula>
    </cfRule>
    <cfRule type="expression" dxfId="226" priority="56" stopIfTrue="1">
      <formula>OR(WEEKDAY($B22,2)&gt;5,COUNTIF(祝日,$B22)&gt;0)</formula>
    </cfRule>
    <cfRule type="expression" dxfId="225" priority="57" stopIfTrue="1">
      <formula>AND(WEEKDAY($B22)=7,(AND(WEEKDAY($B22,2)=6,COUNTIF(祝日,$B22)=0)))</formula>
    </cfRule>
  </conditionalFormatting>
  <conditionalFormatting sqref="F22 C22:D22">
    <cfRule type="expression" dxfId="224" priority="49" stopIfTrue="1">
      <formula>$A22=""</formula>
    </cfRule>
    <cfRule type="expression" dxfId="223" priority="50" stopIfTrue="1">
      <formula>OR(WEEKDAY($B22,2)&gt;5,COUNTIF(祝日,$B22)&gt;0)</formula>
    </cfRule>
    <cfRule type="expression" dxfId="222" priority="51" stopIfTrue="1">
      <formula>AND(WEEKDAY($B22)=7,(AND(WEEKDAY($B22,2)=6,COUNTIF(祝日,$B22)=0)))</formula>
    </cfRule>
  </conditionalFormatting>
  <conditionalFormatting sqref="F32:F33 D32:D33 B32:B33">
    <cfRule type="expression" dxfId="221" priority="40" stopIfTrue="1">
      <formula>$A32=""</formula>
    </cfRule>
    <cfRule type="expression" dxfId="220" priority="41" stopIfTrue="1">
      <formula>OR(WEEKDAY($B32,2)&gt;5,COUNTIF(祝日,$B32)&gt;0)</formula>
    </cfRule>
    <cfRule type="expression" dxfId="219" priority="42" stopIfTrue="1">
      <formula>AND(WEEKDAY($B32)=7,(AND(WEEKDAY($B32,2)=6,COUNTIF(祝日,$B32)=0)))</formula>
    </cfRule>
  </conditionalFormatting>
  <conditionalFormatting sqref="C32:C33">
    <cfRule type="expression" dxfId="218" priority="34" stopIfTrue="1">
      <formula>$A32=""</formula>
    </cfRule>
    <cfRule type="expression" dxfId="217" priority="35" stopIfTrue="1">
      <formula>OR(WEEKDAY($B32,2)&gt;5,COUNTIF(祝日,$B32)&gt;0)</formula>
    </cfRule>
    <cfRule type="expression" dxfId="216" priority="36" stopIfTrue="1">
      <formula>AND(WEEKDAY($B32)=7,(AND(WEEKDAY($B32,2)=6,COUNTIF(祝日,$B32)=0)))</formula>
    </cfRule>
  </conditionalFormatting>
  <conditionalFormatting sqref="C26">
    <cfRule type="expression" dxfId="215" priority="25" stopIfTrue="1">
      <formula>$A26=""</formula>
    </cfRule>
    <cfRule type="expression" dxfId="214" priority="26" stopIfTrue="1">
      <formula>OR(WEEKDAY($B26,2)&gt;5,COUNTIF(祝日,$B26)&gt;0)</formula>
    </cfRule>
    <cfRule type="expression" dxfId="213" priority="27" stopIfTrue="1">
      <formula>AND(WEEKDAY($B26)=7,(AND(WEEKDAY($B26,2)=6,COUNTIF(祝日,$B26)=0)))</formula>
    </cfRule>
  </conditionalFormatting>
  <conditionalFormatting sqref="C5:D5">
    <cfRule type="expression" dxfId="212" priority="31" stopIfTrue="1">
      <formula>$A5=""</formula>
    </cfRule>
    <cfRule type="expression" dxfId="211" priority="32" stopIfTrue="1">
      <formula>OR(WEEKDAY($B5,2)&gt;5,COUNTIF(祝日,$B5)&gt;0)</formula>
    </cfRule>
    <cfRule type="expression" dxfId="210" priority="33" stopIfTrue="1">
      <formula>AND(WEEKDAY($B5)=7,(AND(WEEKDAY($B5,2)=6,COUNTIF(祝日,$B5)=0)))</formula>
    </cfRule>
  </conditionalFormatting>
  <conditionalFormatting sqref="F26 D26">
    <cfRule type="expression" dxfId="209" priority="28" stopIfTrue="1">
      <formula>$A26=""</formula>
    </cfRule>
    <cfRule type="expression" dxfId="208" priority="29" stopIfTrue="1">
      <formula>OR(WEEKDAY($B26,2)&gt;5,COUNTIF(祝日,$B26)&gt;0)</formula>
    </cfRule>
    <cfRule type="expression" dxfId="207" priority="30" stopIfTrue="1">
      <formula>AND(WEEKDAY($B26)=7,(AND(WEEKDAY($B26,2)=6,COUNTIF(祝日,$B26)=0)))</formula>
    </cfRule>
  </conditionalFormatting>
  <conditionalFormatting sqref="F9">
    <cfRule type="expression" dxfId="206" priority="22" stopIfTrue="1">
      <formula>$A9=""</formula>
    </cfRule>
    <cfRule type="expression" dxfId="205" priority="23" stopIfTrue="1">
      <formula>OR(WEEKDAY($B9,2)&gt;5,COUNTIF(祝日,$B9)&gt;0)</formula>
    </cfRule>
    <cfRule type="expression" dxfId="204" priority="24" stopIfTrue="1">
      <formula>AND(WEEKDAY($B9)=7,(AND(WEEKDAY($B9,2)=6,COUNTIF(祝日,$B9)=0)))</formula>
    </cfRule>
  </conditionalFormatting>
  <conditionalFormatting sqref="C9:D9">
    <cfRule type="expression" dxfId="203" priority="19" stopIfTrue="1">
      <formula>$A9=""</formula>
    </cfRule>
    <cfRule type="expression" dxfId="202" priority="20" stopIfTrue="1">
      <formula>OR(WEEKDAY($B9,2)&gt;5,COUNTIF(祝日,$B9)&gt;0)</formula>
    </cfRule>
    <cfRule type="expression" dxfId="201" priority="21" stopIfTrue="1">
      <formula>AND(WEEKDAY($B9)=7,(AND(WEEKDAY($B9,2)=6,COUNTIF(祝日,$B9)=0)))</formula>
    </cfRule>
  </conditionalFormatting>
  <conditionalFormatting sqref="F11 D11">
    <cfRule type="expression" dxfId="200" priority="16" stopIfTrue="1">
      <formula>$A11=""</formula>
    </cfRule>
    <cfRule type="expression" dxfId="199" priority="17" stopIfTrue="1">
      <formula>OR(WEEKDAY($B11,2)&gt;5,COUNTIF(祝日,$B11)&gt;0)</formula>
    </cfRule>
    <cfRule type="expression" dxfId="198" priority="18" stopIfTrue="1">
      <formula>AND(WEEKDAY($B11)=7,(AND(WEEKDAY($B11,2)=6,COUNTIF(祝日,$B11)=0)))</formula>
    </cfRule>
  </conditionalFormatting>
  <conditionalFormatting sqref="C11">
    <cfRule type="expression" dxfId="197" priority="13" stopIfTrue="1">
      <formula>$A11=""</formula>
    </cfRule>
    <cfRule type="expression" dxfId="196" priority="14" stopIfTrue="1">
      <formula>OR(WEEKDAY($B11,2)&gt;5,COUNTIF(祝日,$B11)&gt;0)</formula>
    </cfRule>
    <cfRule type="expression" dxfId="195" priority="15" stopIfTrue="1">
      <formula>AND(WEEKDAY($B11)=7,(AND(WEEKDAY($B11,2)=6,COUNTIF(祝日,$B11)=0)))</formula>
    </cfRule>
  </conditionalFormatting>
  <conditionalFormatting sqref="F23 C23:D23">
    <cfRule type="expression" dxfId="194" priority="10" stopIfTrue="1">
      <formula>$A23=""</formula>
    </cfRule>
    <cfRule type="expression" dxfId="193" priority="11" stopIfTrue="1">
      <formula>OR(WEEKDAY($B23,2)&gt;5,COUNTIF(祝日,$B23)&gt;0)</formula>
    </cfRule>
    <cfRule type="expression" dxfId="192" priority="12" stopIfTrue="1">
      <formula>AND(WEEKDAY($B23)=7,(AND(WEEKDAY($B23,2)=6,COUNTIF(祝日,$B23)=0)))</formula>
    </cfRule>
  </conditionalFormatting>
  <conditionalFormatting sqref="C25">
    <cfRule type="expression" dxfId="191" priority="4" stopIfTrue="1">
      <formula>$A25=""</formula>
    </cfRule>
    <cfRule type="expression" dxfId="190" priority="5" stopIfTrue="1">
      <formula>OR(WEEKDAY($B25,2)&gt;5,COUNTIF(祝日,$B25)&gt;0)</formula>
    </cfRule>
    <cfRule type="expression" dxfId="189" priority="6" stopIfTrue="1">
      <formula>AND(WEEKDAY($B25)=7,(AND(WEEKDAY($B25,2)=6,COUNTIF(祝日,$B25)=0)))</formula>
    </cfRule>
  </conditionalFormatting>
  <conditionalFormatting sqref="F25 D25">
    <cfRule type="expression" dxfId="188" priority="7" stopIfTrue="1">
      <formula>$A25=""</formula>
    </cfRule>
    <cfRule type="expression" dxfId="187" priority="8" stopIfTrue="1">
      <formula>OR(WEEKDAY($B25,2)&gt;5,COUNTIF(祝日,$B25)&gt;0)</formula>
    </cfRule>
    <cfRule type="expression" dxfId="186" priority="9" stopIfTrue="1">
      <formula>AND(WEEKDAY($B25)=7,(AND(WEEKDAY($B25,2)=6,COUNTIF(祝日,$B25)=0)))</formula>
    </cfRule>
  </conditionalFormatting>
  <conditionalFormatting sqref="F30 C30:D30">
    <cfRule type="expression" dxfId="185" priority="1" stopIfTrue="1">
      <formula>$A30=""</formula>
    </cfRule>
    <cfRule type="expression" dxfId="184" priority="2" stopIfTrue="1">
      <formula>OR(WEEKDAY($B30,2)&gt;5,COUNTIF(祝日,$B30)&gt;0)</formula>
    </cfRule>
    <cfRule type="expression" dxfId="183" priority="3" stopIfTrue="1">
      <formula>AND(WEEKDAY($B30)=7,(AND(WEEKDAY($B30,2)=6,COUNTIF(祝日,$B30)=0)))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C000"/>
  </sheetPr>
  <dimension ref="A1:G39"/>
  <sheetViews>
    <sheetView topLeftCell="A22" zoomScaleNormal="100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5" width="9" style="49"/>
    <col min="256" max="257" width="2.625" style="49" customWidth="1"/>
    <col min="258" max="258" width="14.625" style="49" customWidth="1"/>
    <col min="259" max="259" width="10.625" style="49" customWidth="1"/>
    <col min="260" max="260" width="14.125" style="49" customWidth="1"/>
    <col min="261" max="261" width="8.625" style="49" customWidth="1"/>
    <col min="262" max="262" width="15.625" style="49" customWidth="1"/>
    <col min="263" max="263" width="6.25" style="49" customWidth="1"/>
    <col min="264" max="511" width="9" style="49"/>
    <col min="512" max="513" width="2.625" style="49" customWidth="1"/>
    <col min="514" max="514" width="14.625" style="49" customWidth="1"/>
    <col min="515" max="515" width="10.625" style="49" customWidth="1"/>
    <col min="516" max="516" width="14.125" style="49" customWidth="1"/>
    <col min="517" max="517" width="8.625" style="49" customWidth="1"/>
    <col min="518" max="518" width="15.625" style="49" customWidth="1"/>
    <col min="519" max="519" width="6.25" style="49" customWidth="1"/>
    <col min="520" max="767" width="9" style="49"/>
    <col min="768" max="769" width="2.625" style="49" customWidth="1"/>
    <col min="770" max="770" width="14.625" style="49" customWidth="1"/>
    <col min="771" max="771" width="10.625" style="49" customWidth="1"/>
    <col min="772" max="772" width="14.125" style="49" customWidth="1"/>
    <col min="773" max="773" width="8.625" style="49" customWidth="1"/>
    <col min="774" max="774" width="15.625" style="49" customWidth="1"/>
    <col min="775" max="775" width="6.25" style="49" customWidth="1"/>
    <col min="776" max="1023" width="9" style="49"/>
    <col min="1024" max="1025" width="2.625" style="49" customWidth="1"/>
    <col min="1026" max="1026" width="14.625" style="49" customWidth="1"/>
    <col min="1027" max="1027" width="10.625" style="49" customWidth="1"/>
    <col min="1028" max="1028" width="14.125" style="49" customWidth="1"/>
    <col min="1029" max="1029" width="8.625" style="49" customWidth="1"/>
    <col min="1030" max="1030" width="15.625" style="49" customWidth="1"/>
    <col min="1031" max="1031" width="6.25" style="49" customWidth="1"/>
    <col min="1032" max="1279" width="9" style="49"/>
    <col min="1280" max="1281" width="2.625" style="49" customWidth="1"/>
    <col min="1282" max="1282" width="14.625" style="49" customWidth="1"/>
    <col min="1283" max="1283" width="10.625" style="49" customWidth="1"/>
    <col min="1284" max="1284" width="14.125" style="49" customWidth="1"/>
    <col min="1285" max="1285" width="8.625" style="49" customWidth="1"/>
    <col min="1286" max="1286" width="15.625" style="49" customWidth="1"/>
    <col min="1287" max="1287" width="6.25" style="49" customWidth="1"/>
    <col min="1288" max="1535" width="9" style="49"/>
    <col min="1536" max="1537" width="2.625" style="49" customWidth="1"/>
    <col min="1538" max="1538" width="14.625" style="49" customWidth="1"/>
    <col min="1539" max="1539" width="10.625" style="49" customWidth="1"/>
    <col min="1540" max="1540" width="14.125" style="49" customWidth="1"/>
    <col min="1541" max="1541" width="8.625" style="49" customWidth="1"/>
    <col min="1542" max="1542" width="15.625" style="49" customWidth="1"/>
    <col min="1543" max="1543" width="6.25" style="49" customWidth="1"/>
    <col min="1544" max="1791" width="9" style="49"/>
    <col min="1792" max="1793" width="2.625" style="49" customWidth="1"/>
    <col min="1794" max="1794" width="14.625" style="49" customWidth="1"/>
    <col min="1795" max="1795" width="10.625" style="49" customWidth="1"/>
    <col min="1796" max="1796" width="14.125" style="49" customWidth="1"/>
    <col min="1797" max="1797" width="8.625" style="49" customWidth="1"/>
    <col min="1798" max="1798" width="15.625" style="49" customWidth="1"/>
    <col min="1799" max="1799" width="6.25" style="49" customWidth="1"/>
    <col min="1800" max="2047" width="9" style="49"/>
    <col min="2048" max="2049" width="2.625" style="49" customWidth="1"/>
    <col min="2050" max="2050" width="14.625" style="49" customWidth="1"/>
    <col min="2051" max="2051" width="10.625" style="49" customWidth="1"/>
    <col min="2052" max="2052" width="14.125" style="49" customWidth="1"/>
    <col min="2053" max="2053" width="8.625" style="49" customWidth="1"/>
    <col min="2054" max="2054" width="15.625" style="49" customWidth="1"/>
    <col min="2055" max="2055" width="6.25" style="49" customWidth="1"/>
    <col min="2056" max="2303" width="9" style="49"/>
    <col min="2304" max="2305" width="2.625" style="49" customWidth="1"/>
    <col min="2306" max="2306" width="14.625" style="49" customWidth="1"/>
    <col min="2307" max="2307" width="10.625" style="49" customWidth="1"/>
    <col min="2308" max="2308" width="14.125" style="49" customWidth="1"/>
    <col min="2309" max="2309" width="8.625" style="49" customWidth="1"/>
    <col min="2310" max="2310" width="15.625" style="49" customWidth="1"/>
    <col min="2311" max="2311" width="6.25" style="49" customWidth="1"/>
    <col min="2312" max="2559" width="9" style="49"/>
    <col min="2560" max="2561" width="2.625" style="49" customWidth="1"/>
    <col min="2562" max="2562" width="14.625" style="49" customWidth="1"/>
    <col min="2563" max="2563" width="10.625" style="49" customWidth="1"/>
    <col min="2564" max="2564" width="14.125" style="49" customWidth="1"/>
    <col min="2565" max="2565" width="8.625" style="49" customWidth="1"/>
    <col min="2566" max="2566" width="15.625" style="49" customWidth="1"/>
    <col min="2567" max="2567" width="6.25" style="49" customWidth="1"/>
    <col min="2568" max="2815" width="9" style="49"/>
    <col min="2816" max="2817" width="2.625" style="49" customWidth="1"/>
    <col min="2818" max="2818" width="14.625" style="49" customWidth="1"/>
    <col min="2819" max="2819" width="10.625" style="49" customWidth="1"/>
    <col min="2820" max="2820" width="14.125" style="49" customWidth="1"/>
    <col min="2821" max="2821" width="8.625" style="49" customWidth="1"/>
    <col min="2822" max="2822" width="15.625" style="49" customWidth="1"/>
    <col min="2823" max="2823" width="6.25" style="49" customWidth="1"/>
    <col min="2824" max="3071" width="9" style="49"/>
    <col min="3072" max="3073" width="2.625" style="49" customWidth="1"/>
    <col min="3074" max="3074" width="14.625" style="49" customWidth="1"/>
    <col min="3075" max="3075" width="10.625" style="49" customWidth="1"/>
    <col min="3076" max="3076" width="14.125" style="49" customWidth="1"/>
    <col min="3077" max="3077" width="8.625" style="49" customWidth="1"/>
    <col min="3078" max="3078" width="15.625" style="49" customWidth="1"/>
    <col min="3079" max="3079" width="6.25" style="49" customWidth="1"/>
    <col min="3080" max="3327" width="9" style="49"/>
    <col min="3328" max="3329" width="2.625" style="49" customWidth="1"/>
    <col min="3330" max="3330" width="14.625" style="49" customWidth="1"/>
    <col min="3331" max="3331" width="10.625" style="49" customWidth="1"/>
    <col min="3332" max="3332" width="14.125" style="49" customWidth="1"/>
    <col min="3333" max="3333" width="8.625" style="49" customWidth="1"/>
    <col min="3334" max="3334" width="15.625" style="49" customWidth="1"/>
    <col min="3335" max="3335" width="6.25" style="49" customWidth="1"/>
    <col min="3336" max="3583" width="9" style="49"/>
    <col min="3584" max="3585" width="2.625" style="49" customWidth="1"/>
    <col min="3586" max="3586" width="14.625" style="49" customWidth="1"/>
    <col min="3587" max="3587" width="10.625" style="49" customWidth="1"/>
    <col min="3588" max="3588" width="14.125" style="49" customWidth="1"/>
    <col min="3589" max="3589" width="8.625" style="49" customWidth="1"/>
    <col min="3590" max="3590" width="15.625" style="49" customWidth="1"/>
    <col min="3591" max="3591" width="6.25" style="49" customWidth="1"/>
    <col min="3592" max="3839" width="9" style="49"/>
    <col min="3840" max="3841" width="2.625" style="49" customWidth="1"/>
    <col min="3842" max="3842" width="14.625" style="49" customWidth="1"/>
    <col min="3843" max="3843" width="10.625" style="49" customWidth="1"/>
    <col min="3844" max="3844" width="14.125" style="49" customWidth="1"/>
    <col min="3845" max="3845" width="8.625" style="49" customWidth="1"/>
    <col min="3846" max="3846" width="15.625" style="49" customWidth="1"/>
    <col min="3847" max="3847" width="6.25" style="49" customWidth="1"/>
    <col min="3848" max="4095" width="9" style="49"/>
    <col min="4096" max="4097" width="2.625" style="49" customWidth="1"/>
    <col min="4098" max="4098" width="14.625" style="49" customWidth="1"/>
    <col min="4099" max="4099" width="10.625" style="49" customWidth="1"/>
    <col min="4100" max="4100" width="14.125" style="49" customWidth="1"/>
    <col min="4101" max="4101" width="8.625" style="49" customWidth="1"/>
    <col min="4102" max="4102" width="15.625" style="49" customWidth="1"/>
    <col min="4103" max="4103" width="6.25" style="49" customWidth="1"/>
    <col min="4104" max="4351" width="9" style="49"/>
    <col min="4352" max="4353" width="2.625" style="49" customWidth="1"/>
    <col min="4354" max="4354" width="14.625" style="49" customWidth="1"/>
    <col min="4355" max="4355" width="10.625" style="49" customWidth="1"/>
    <col min="4356" max="4356" width="14.125" style="49" customWidth="1"/>
    <col min="4357" max="4357" width="8.625" style="49" customWidth="1"/>
    <col min="4358" max="4358" width="15.625" style="49" customWidth="1"/>
    <col min="4359" max="4359" width="6.25" style="49" customWidth="1"/>
    <col min="4360" max="4607" width="9" style="49"/>
    <col min="4608" max="4609" width="2.625" style="49" customWidth="1"/>
    <col min="4610" max="4610" width="14.625" style="49" customWidth="1"/>
    <col min="4611" max="4611" width="10.625" style="49" customWidth="1"/>
    <col min="4612" max="4612" width="14.125" style="49" customWidth="1"/>
    <col min="4613" max="4613" width="8.625" style="49" customWidth="1"/>
    <col min="4614" max="4614" width="15.625" style="49" customWidth="1"/>
    <col min="4615" max="4615" width="6.25" style="49" customWidth="1"/>
    <col min="4616" max="4863" width="9" style="49"/>
    <col min="4864" max="4865" width="2.625" style="49" customWidth="1"/>
    <col min="4866" max="4866" width="14.625" style="49" customWidth="1"/>
    <col min="4867" max="4867" width="10.625" style="49" customWidth="1"/>
    <col min="4868" max="4868" width="14.125" style="49" customWidth="1"/>
    <col min="4869" max="4869" width="8.625" style="49" customWidth="1"/>
    <col min="4870" max="4870" width="15.625" style="49" customWidth="1"/>
    <col min="4871" max="4871" width="6.25" style="49" customWidth="1"/>
    <col min="4872" max="5119" width="9" style="49"/>
    <col min="5120" max="5121" width="2.625" style="49" customWidth="1"/>
    <col min="5122" max="5122" width="14.625" style="49" customWidth="1"/>
    <col min="5123" max="5123" width="10.625" style="49" customWidth="1"/>
    <col min="5124" max="5124" width="14.125" style="49" customWidth="1"/>
    <col min="5125" max="5125" width="8.625" style="49" customWidth="1"/>
    <col min="5126" max="5126" width="15.625" style="49" customWidth="1"/>
    <col min="5127" max="5127" width="6.25" style="49" customWidth="1"/>
    <col min="5128" max="5375" width="9" style="49"/>
    <col min="5376" max="5377" width="2.625" style="49" customWidth="1"/>
    <col min="5378" max="5378" width="14.625" style="49" customWidth="1"/>
    <col min="5379" max="5379" width="10.625" style="49" customWidth="1"/>
    <col min="5380" max="5380" width="14.125" style="49" customWidth="1"/>
    <col min="5381" max="5381" width="8.625" style="49" customWidth="1"/>
    <col min="5382" max="5382" width="15.625" style="49" customWidth="1"/>
    <col min="5383" max="5383" width="6.25" style="49" customWidth="1"/>
    <col min="5384" max="5631" width="9" style="49"/>
    <col min="5632" max="5633" width="2.625" style="49" customWidth="1"/>
    <col min="5634" max="5634" width="14.625" style="49" customWidth="1"/>
    <col min="5635" max="5635" width="10.625" style="49" customWidth="1"/>
    <col min="5636" max="5636" width="14.125" style="49" customWidth="1"/>
    <col min="5637" max="5637" width="8.625" style="49" customWidth="1"/>
    <col min="5638" max="5638" width="15.625" style="49" customWidth="1"/>
    <col min="5639" max="5639" width="6.25" style="49" customWidth="1"/>
    <col min="5640" max="5887" width="9" style="49"/>
    <col min="5888" max="5889" width="2.625" style="49" customWidth="1"/>
    <col min="5890" max="5890" width="14.625" style="49" customWidth="1"/>
    <col min="5891" max="5891" width="10.625" style="49" customWidth="1"/>
    <col min="5892" max="5892" width="14.125" style="49" customWidth="1"/>
    <col min="5893" max="5893" width="8.625" style="49" customWidth="1"/>
    <col min="5894" max="5894" width="15.625" style="49" customWidth="1"/>
    <col min="5895" max="5895" width="6.25" style="49" customWidth="1"/>
    <col min="5896" max="6143" width="9" style="49"/>
    <col min="6144" max="6145" width="2.625" style="49" customWidth="1"/>
    <col min="6146" max="6146" width="14.625" style="49" customWidth="1"/>
    <col min="6147" max="6147" width="10.625" style="49" customWidth="1"/>
    <col min="6148" max="6148" width="14.125" style="49" customWidth="1"/>
    <col min="6149" max="6149" width="8.625" style="49" customWidth="1"/>
    <col min="6150" max="6150" width="15.625" style="49" customWidth="1"/>
    <col min="6151" max="6151" width="6.25" style="49" customWidth="1"/>
    <col min="6152" max="6399" width="9" style="49"/>
    <col min="6400" max="6401" width="2.625" style="49" customWidth="1"/>
    <col min="6402" max="6402" width="14.625" style="49" customWidth="1"/>
    <col min="6403" max="6403" width="10.625" style="49" customWidth="1"/>
    <col min="6404" max="6404" width="14.125" style="49" customWidth="1"/>
    <col min="6405" max="6405" width="8.625" style="49" customWidth="1"/>
    <col min="6406" max="6406" width="15.625" style="49" customWidth="1"/>
    <col min="6407" max="6407" width="6.25" style="49" customWidth="1"/>
    <col min="6408" max="6655" width="9" style="49"/>
    <col min="6656" max="6657" width="2.625" style="49" customWidth="1"/>
    <col min="6658" max="6658" width="14.625" style="49" customWidth="1"/>
    <col min="6659" max="6659" width="10.625" style="49" customWidth="1"/>
    <col min="6660" max="6660" width="14.125" style="49" customWidth="1"/>
    <col min="6661" max="6661" width="8.625" style="49" customWidth="1"/>
    <col min="6662" max="6662" width="15.625" style="49" customWidth="1"/>
    <col min="6663" max="6663" width="6.25" style="49" customWidth="1"/>
    <col min="6664" max="6911" width="9" style="49"/>
    <col min="6912" max="6913" width="2.625" style="49" customWidth="1"/>
    <col min="6914" max="6914" width="14.625" style="49" customWidth="1"/>
    <col min="6915" max="6915" width="10.625" style="49" customWidth="1"/>
    <col min="6916" max="6916" width="14.125" style="49" customWidth="1"/>
    <col min="6917" max="6917" width="8.625" style="49" customWidth="1"/>
    <col min="6918" max="6918" width="15.625" style="49" customWidth="1"/>
    <col min="6919" max="6919" width="6.25" style="49" customWidth="1"/>
    <col min="6920" max="7167" width="9" style="49"/>
    <col min="7168" max="7169" width="2.625" style="49" customWidth="1"/>
    <col min="7170" max="7170" width="14.625" style="49" customWidth="1"/>
    <col min="7171" max="7171" width="10.625" style="49" customWidth="1"/>
    <col min="7172" max="7172" width="14.125" style="49" customWidth="1"/>
    <col min="7173" max="7173" width="8.625" style="49" customWidth="1"/>
    <col min="7174" max="7174" width="15.625" style="49" customWidth="1"/>
    <col min="7175" max="7175" width="6.25" style="49" customWidth="1"/>
    <col min="7176" max="7423" width="9" style="49"/>
    <col min="7424" max="7425" width="2.625" style="49" customWidth="1"/>
    <col min="7426" max="7426" width="14.625" style="49" customWidth="1"/>
    <col min="7427" max="7427" width="10.625" style="49" customWidth="1"/>
    <col min="7428" max="7428" width="14.125" style="49" customWidth="1"/>
    <col min="7429" max="7429" width="8.625" style="49" customWidth="1"/>
    <col min="7430" max="7430" width="15.625" style="49" customWidth="1"/>
    <col min="7431" max="7431" width="6.25" style="49" customWidth="1"/>
    <col min="7432" max="7679" width="9" style="49"/>
    <col min="7680" max="7681" width="2.625" style="49" customWidth="1"/>
    <col min="7682" max="7682" width="14.625" style="49" customWidth="1"/>
    <col min="7683" max="7683" width="10.625" style="49" customWidth="1"/>
    <col min="7684" max="7684" width="14.125" style="49" customWidth="1"/>
    <col min="7685" max="7685" width="8.625" style="49" customWidth="1"/>
    <col min="7686" max="7686" width="15.625" style="49" customWidth="1"/>
    <col min="7687" max="7687" width="6.25" style="49" customWidth="1"/>
    <col min="7688" max="7935" width="9" style="49"/>
    <col min="7936" max="7937" width="2.625" style="49" customWidth="1"/>
    <col min="7938" max="7938" width="14.625" style="49" customWidth="1"/>
    <col min="7939" max="7939" width="10.625" style="49" customWidth="1"/>
    <col min="7940" max="7940" width="14.125" style="49" customWidth="1"/>
    <col min="7941" max="7941" width="8.625" style="49" customWidth="1"/>
    <col min="7942" max="7942" width="15.625" style="49" customWidth="1"/>
    <col min="7943" max="7943" width="6.25" style="49" customWidth="1"/>
    <col min="7944" max="8191" width="9" style="49"/>
    <col min="8192" max="8193" width="2.625" style="49" customWidth="1"/>
    <col min="8194" max="8194" width="14.625" style="49" customWidth="1"/>
    <col min="8195" max="8195" width="10.625" style="49" customWidth="1"/>
    <col min="8196" max="8196" width="14.125" style="49" customWidth="1"/>
    <col min="8197" max="8197" width="8.625" style="49" customWidth="1"/>
    <col min="8198" max="8198" width="15.625" style="49" customWidth="1"/>
    <col min="8199" max="8199" width="6.25" style="49" customWidth="1"/>
    <col min="8200" max="8447" width="9" style="49"/>
    <col min="8448" max="8449" width="2.625" style="49" customWidth="1"/>
    <col min="8450" max="8450" width="14.625" style="49" customWidth="1"/>
    <col min="8451" max="8451" width="10.625" style="49" customWidth="1"/>
    <col min="8452" max="8452" width="14.125" style="49" customWidth="1"/>
    <col min="8453" max="8453" width="8.625" style="49" customWidth="1"/>
    <col min="8454" max="8454" width="15.625" style="49" customWidth="1"/>
    <col min="8455" max="8455" width="6.25" style="49" customWidth="1"/>
    <col min="8456" max="8703" width="9" style="49"/>
    <col min="8704" max="8705" width="2.625" style="49" customWidth="1"/>
    <col min="8706" max="8706" width="14.625" style="49" customWidth="1"/>
    <col min="8707" max="8707" width="10.625" style="49" customWidth="1"/>
    <col min="8708" max="8708" width="14.125" style="49" customWidth="1"/>
    <col min="8709" max="8709" width="8.625" style="49" customWidth="1"/>
    <col min="8710" max="8710" width="15.625" style="49" customWidth="1"/>
    <col min="8711" max="8711" width="6.25" style="49" customWidth="1"/>
    <col min="8712" max="8959" width="9" style="49"/>
    <col min="8960" max="8961" width="2.625" style="49" customWidth="1"/>
    <col min="8962" max="8962" width="14.625" style="49" customWidth="1"/>
    <col min="8963" max="8963" width="10.625" style="49" customWidth="1"/>
    <col min="8964" max="8964" width="14.125" style="49" customWidth="1"/>
    <col min="8965" max="8965" width="8.625" style="49" customWidth="1"/>
    <col min="8966" max="8966" width="15.625" style="49" customWidth="1"/>
    <col min="8967" max="8967" width="6.25" style="49" customWidth="1"/>
    <col min="8968" max="9215" width="9" style="49"/>
    <col min="9216" max="9217" width="2.625" style="49" customWidth="1"/>
    <col min="9218" max="9218" width="14.625" style="49" customWidth="1"/>
    <col min="9219" max="9219" width="10.625" style="49" customWidth="1"/>
    <col min="9220" max="9220" width="14.125" style="49" customWidth="1"/>
    <col min="9221" max="9221" width="8.625" style="49" customWidth="1"/>
    <col min="9222" max="9222" width="15.625" style="49" customWidth="1"/>
    <col min="9223" max="9223" width="6.25" style="49" customWidth="1"/>
    <col min="9224" max="9471" width="9" style="49"/>
    <col min="9472" max="9473" width="2.625" style="49" customWidth="1"/>
    <col min="9474" max="9474" width="14.625" style="49" customWidth="1"/>
    <col min="9475" max="9475" width="10.625" style="49" customWidth="1"/>
    <col min="9476" max="9476" width="14.125" style="49" customWidth="1"/>
    <col min="9477" max="9477" width="8.625" style="49" customWidth="1"/>
    <col min="9478" max="9478" width="15.625" style="49" customWidth="1"/>
    <col min="9479" max="9479" width="6.25" style="49" customWidth="1"/>
    <col min="9480" max="9727" width="9" style="49"/>
    <col min="9728" max="9729" width="2.625" style="49" customWidth="1"/>
    <col min="9730" max="9730" width="14.625" style="49" customWidth="1"/>
    <col min="9731" max="9731" width="10.625" style="49" customWidth="1"/>
    <col min="9732" max="9732" width="14.125" style="49" customWidth="1"/>
    <col min="9733" max="9733" width="8.625" style="49" customWidth="1"/>
    <col min="9734" max="9734" width="15.625" style="49" customWidth="1"/>
    <col min="9735" max="9735" width="6.25" style="49" customWidth="1"/>
    <col min="9736" max="9983" width="9" style="49"/>
    <col min="9984" max="9985" width="2.625" style="49" customWidth="1"/>
    <col min="9986" max="9986" width="14.625" style="49" customWidth="1"/>
    <col min="9987" max="9987" width="10.625" style="49" customWidth="1"/>
    <col min="9988" max="9988" width="14.125" style="49" customWidth="1"/>
    <col min="9989" max="9989" width="8.625" style="49" customWidth="1"/>
    <col min="9990" max="9990" width="15.625" style="49" customWidth="1"/>
    <col min="9991" max="9991" width="6.25" style="49" customWidth="1"/>
    <col min="9992" max="10239" width="9" style="49"/>
    <col min="10240" max="10241" width="2.625" style="49" customWidth="1"/>
    <col min="10242" max="10242" width="14.625" style="49" customWidth="1"/>
    <col min="10243" max="10243" width="10.625" style="49" customWidth="1"/>
    <col min="10244" max="10244" width="14.125" style="49" customWidth="1"/>
    <col min="10245" max="10245" width="8.625" style="49" customWidth="1"/>
    <col min="10246" max="10246" width="15.625" style="49" customWidth="1"/>
    <col min="10247" max="10247" width="6.25" style="49" customWidth="1"/>
    <col min="10248" max="10495" width="9" style="49"/>
    <col min="10496" max="10497" width="2.625" style="49" customWidth="1"/>
    <col min="10498" max="10498" width="14.625" style="49" customWidth="1"/>
    <col min="10499" max="10499" width="10.625" style="49" customWidth="1"/>
    <col min="10500" max="10500" width="14.125" style="49" customWidth="1"/>
    <col min="10501" max="10501" width="8.625" style="49" customWidth="1"/>
    <col min="10502" max="10502" width="15.625" style="49" customWidth="1"/>
    <col min="10503" max="10503" width="6.25" style="49" customWidth="1"/>
    <col min="10504" max="10751" width="9" style="49"/>
    <col min="10752" max="10753" width="2.625" style="49" customWidth="1"/>
    <col min="10754" max="10754" width="14.625" style="49" customWidth="1"/>
    <col min="10755" max="10755" width="10.625" style="49" customWidth="1"/>
    <col min="10756" max="10756" width="14.125" style="49" customWidth="1"/>
    <col min="10757" max="10757" width="8.625" style="49" customWidth="1"/>
    <col min="10758" max="10758" width="15.625" style="49" customWidth="1"/>
    <col min="10759" max="10759" width="6.25" style="49" customWidth="1"/>
    <col min="10760" max="11007" width="9" style="49"/>
    <col min="11008" max="11009" width="2.625" style="49" customWidth="1"/>
    <col min="11010" max="11010" width="14.625" style="49" customWidth="1"/>
    <col min="11011" max="11011" width="10.625" style="49" customWidth="1"/>
    <col min="11012" max="11012" width="14.125" style="49" customWidth="1"/>
    <col min="11013" max="11013" width="8.625" style="49" customWidth="1"/>
    <col min="11014" max="11014" width="15.625" style="49" customWidth="1"/>
    <col min="11015" max="11015" width="6.25" style="49" customWidth="1"/>
    <col min="11016" max="11263" width="9" style="49"/>
    <col min="11264" max="11265" width="2.625" style="49" customWidth="1"/>
    <col min="11266" max="11266" width="14.625" style="49" customWidth="1"/>
    <col min="11267" max="11267" width="10.625" style="49" customWidth="1"/>
    <col min="11268" max="11268" width="14.125" style="49" customWidth="1"/>
    <col min="11269" max="11269" width="8.625" style="49" customWidth="1"/>
    <col min="11270" max="11270" width="15.625" style="49" customWidth="1"/>
    <col min="11271" max="11271" width="6.25" style="49" customWidth="1"/>
    <col min="11272" max="11519" width="9" style="49"/>
    <col min="11520" max="11521" width="2.625" style="49" customWidth="1"/>
    <col min="11522" max="11522" width="14.625" style="49" customWidth="1"/>
    <col min="11523" max="11523" width="10.625" style="49" customWidth="1"/>
    <col min="11524" max="11524" width="14.125" style="49" customWidth="1"/>
    <col min="11525" max="11525" width="8.625" style="49" customWidth="1"/>
    <col min="11526" max="11526" width="15.625" style="49" customWidth="1"/>
    <col min="11527" max="11527" width="6.25" style="49" customWidth="1"/>
    <col min="11528" max="11775" width="9" style="49"/>
    <col min="11776" max="11777" width="2.625" style="49" customWidth="1"/>
    <col min="11778" max="11778" width="14.625" style="49" customWidth="1"/>
    <col min="11779" max="11779" width="10.625" style="49" customWidth="1"/>
    <col min="11780" max="11780" width="14.125" style="49" customWidth="1"/>
    <col min="11781" max="11781" width="8.625" style="49" customWidth="1"/>
    <col min="11782" max="11782" width="15.625" style="49" customWidth="1"/>
    <col min="11783" max="11783" width="6.25" style="49" customWidth="1"/>
    <col min="11784" max="12031" width="9" style="49"/>
    <col min="12032" max="12033" width="2.625" style="49" customWidth="1"/>
    <col min="12034" max="12034" width="14.625" style="49" customWidth="1"/>
    <col min="12035" max="12035" width="10.625" style="49" customWidth="1"/>
    <col min="12036" max="12036" width="14.125" style="49" customWidth="1"/>
    <col min="12037" max="12037" width="8.625" style="49" customWidth="1"/>
    <col min="12038" max="12038" width="15.625" style="49" customWidth="1"/>
    <col min="12039" max="12039" width="6.25" style="49" customWidth="1"/>
    <col min="12040" max="12287" width="9" style="49"/>
    <col min="12288" max="12289" width="2.625" style="49" customWidth="1"/>
    <col min="12290" max="12290" width="14.625" style="49" customWidth="1"/>
    <col min="12291" max="12291" width="10.625" style="49" customWidth="1"/>
    <col min="12292" max="12292" width="14.125" style="49" customWidth="1"/>
    <col min="12293" max="12293" width="8.625" style="49" customWidth="1"/>
    <col min="12294" max="12294" width="15.625" style="49" customWidth="1"/>
    <col min="12295" max="12295" width="6.25" style="49" customWidth="1"/>
    <col min="12296" max="12543" width="9" style="49"/>
    <col min="12544" max="12545" width="2.625" style="49" customWidth="1"/>
    <col min="12546" max="12546" width="14.625" style="49" customWidth="1"/>
    <col min="12547" max="12547" width="10.625" style="49" customWidth="1"/>
    <col min="12548" max="12548" width="14.125" style="49" customWidth="1"/>
    <col min="12549" max="12549" width="8.625" style="49" customWidth="1"/>
    <col min="12550" max="12550" width="15.625" style="49" customWidth="1"/>
    <col min="12551" max="12551" width="6.25" style="49" customWidth="1"/>
    <col min="12552" max="12799" width="9" style="49"/>
    <col min="12800" max="12801" width="2.625" style="49" customWidth="1"/>
    <col min="12802" max="12802" width="14.625" style="49" customWidth="1"/>
    <col min="12803" max="12803" width="10.625" style="49" customWidth="1"/>
    <col min="12804" max="12804" width="14.125" style="49" customWidth="1"/>
    <col min="12805" max="12805" width="8.625" style="49" customWidth="1"/>
    <col min="12806" max="12806" width="15.625" style="49" customWidth="1"/>
    <col min="12807" max="12807" width="6.25" style="49" customWidth="1"/>
    <col min="12808" max="13055" width="9" style="49"/>
    <col min="13056" max="13057" width="2.625" style="49" customWidth="1"/>
    <col min="13058" max="13058" width="14.625" style="49" customWidth="1"/>
    <col min="13059" max="13059" width="10.625" style="49" customWidth="1"/>
    <col min="13060" max="13060" width="14.125" style="49" customWidth="1"/>
    <col min="13061" max="13061" width="8.625" style="49" customWidth="1"/>
    <col min="13062" max="13062" width="15.625" style="49" customWidth="1"/>
    <col min="13063" max="13063" width="6.25" style="49" customWidth="1"/>
    <col min="13064" max="13311" width="9" style="49"/>
    <col min="13312" max="13313" width="2.625" style="49" customWidth="1"/>
    <col min="13314" max="13314" width="14.625" style="49" customWidth="1"/>
    <col min="13315" max="13315" width="10.625" style="49" customWidth="1"/>
    <col min="13316" max="13316" width="14.125" style="49" customWidth="1"/>
    <col min="13317" max="13317" width="8.625" style="49" customWidth="1"/>
    <col min="13318" max="13318" width="15.625" style="49" customWidth="1"/>
    <col min="13319" max="13319" width="6.25" style="49" customWidth="1"/>
    <col min="13320" max="13567" width="9" style="49"/>
    <col min="13568" max="13569" width="2.625" style="49" customWidth="1"/>
    <col min="13570" max="13570" width="14.625" style="49" customWidth="1"/>
    <col min="13571" max="13571" width="10.625" style="49" customWidth="1"/>
    <col min="13572" max="13572" width="14.125" style="49" customWidth="1"/>
    <col min="13573" max="13573" width="8.625" style="49" customWidth="1"/>
    <col min="13574" max="13574" width="15.625" style="49" customWidth="1"/>
    <col min="13575" max="13575" width="6.25" style="49" customWidth="1"/>
    <col min="13576" max="13823" width="9" style="49"/>
    <col min="13824" max="13825" width="2.625" style="49" customWidth="1"/>
    <col min="13826" max="13826" width="14.625" style="49" customWidth="1"/>
    <col min="13827" max="13827" width="10.625" style="49" customWidth="1"/>
    <col min="13828" max="13828" width="14.125" style="49" customWidth="1"/>
    <col min="13829" max="13829" width="8.625" style="49" customWidth="1"/>
    <col min="13830" max="13830" width="15.625" style="49" customWidth="1"/>
    <col min="13831" max="13831" width="6.25" style="49" customWidth="1"/>
    <col min="13832" max="14079" width="9" style="49"/>
    <col min="14080" max="14081" width="2.625" style="49" customWidth="1"/>
    <col min="14082" max="14082" width="14.625" style="49" customWidth="1"/>
    <col min="14083" max="14083" width="10.625" style="49" customWidth="1"/>
    <col min="14084" max="14084" width="14.125" style="49" customWidth="1"/>
    <col min="14085" max="14085" width="8.625" style="49" customWidth="1"/>
    <col min="14086" max="14086" width="15.625" style="49" customWidth="1"/>
    <col min="14087" max="14087" width="6.25" style="49" customWidth="1"/>
    <col min="14088" max="14335" width="9" style="49"/>
    <col min="14336" max="14337" width="2.625" style="49" customWidth="1"/>
    <col min="14338" max="14338" width="14.625" style="49" customWidth="1"/>
    <col min="14339" max="14339" width="10.625" style="49" customWidth="1"/>
    <col min="14340" max="14340" width="14.125" style="49" customWidth="1"/>
    <col min="14341" max="14341" width="8.625" style="49" customWidth="1"/>
    <col min="14342" max="14342" width="15.625" style="49" customWidth="1"/>
    <col min="14343" max="14343" width="6.25" style="49" customWidth="1"/>
    <col min="14344" max="14591" width="9" style="49"/>
    <col min="14592" max="14593" width="2.625" style="49" customWidth="1"/>
    <col min="14594" max="14594" width="14.625" style="49" customWidth="1"/>
    <col min="14595" max="14595" width="10.625" style="49" customWidth="1"/>
    <col min="14596" max="14596" width="14.125" style="49" customWidth="1"/>
    <col min="14597" max="14597" width="8.625" style="49" customWidth="1"/>
    <col min="14598" max="14598" width="15.625" style="49" customWidth="1"/>
    <col min="14599" max="14599" width="6.25" style="49" customWidth="1"/>
    <col min="14600" max="14847" width="9" style="49"/>
    <col min="14848" max="14849" width="2.625" style="49" customWidth="1"/>
    <col min="14850" max="14850" width="14.625" style="49" customWidth="1"/>
    <col min="14851" max="14851" width="10.625" style="49" customWidth="1"/>
    <col min="14852" max="14852" width="14.125" style="49" customWidth="1"/>
    <col min="14853" max="14853" width="8.625" style="49" customWidth="1"/>
    <col min="14854" max="14854" width="15.625" style="49" customWidth="1"/>
    <col min="14855" max="14855" width="6.25" style="49" customWidth="1"/>
    <col min="14856" max="15103" width="9" style="49"/>
    <col min="15104" max="15105" width="2.625" style="49" customWidth="1"/>
    <col min="15106" max="15106" width="14.625" style="49" customWidth="1"/>
    <col min="15107" max="15107" width="10.625" style="49" customWidth="1"/>
    <col min="15108" max="15108" width="14.125" style="49" customWidth="1"/>
    <col min="15109" max="15109" width="8.625" style="49" customWidth="1"/>
    <col min="15110" max="15110" width="15.625" style="49" customWidth="1"/>
    <col min="15111" max="15111" width="6.25" style="49" customWidth="1"/>
    <col min="15112" max="15359" width="9" style="49"/>
    <col min="15360" max="15361" width="2.625" style="49" customWidth="1"/>
    <col min="15362" max="15362" width="14.625" style="49" customWidth="1"/>
    <col min="15363" max="15363" width="10.625" style="49" customWidth="1"/>
    <col min="15364" max="15364" width="14.125" style="49" customWidth="1"/>
    <col min="15365" max="15365" width="8.625" style="49" customWidth="1"/>
    <col min="15366" max="15366" width="15.625" style="49" customWidth="1"/>
    <col min="15367" max="15367" width="6.25" style="49" customWidth="1"/>
    <col min="15368" max="15615" width="9" style="49"/>
    <col min="15616" max="15617" width="2.625" style="49" customWidth="1"/>
    <col min="15618" max="15618" width="14.625" style="49" customWidth="1"/>
    <col min="15619" max="15619" width="10.625" style="49" customWidth="1"/>
    <col min="15620" max="15620" width="14.125" style="49" customWidth="1"/>
    <col min="15621" max="15621" width="8.625" style="49" customWidth="1"/>
    <col min="15622" max="15622" width="15.625" style="49" customWidth="1"/>
    <col min="15623" max="15623" width="6.25" style="49" customWidth="1"/>
    <col min="15624" max="15871" width="9" style="49"/>
    <col min="15872" max="15873" width="2.625" style="49" customWidth="1"/>
    <col min="15874" max="15874" width="14.625" style="49" customWidth="1"/>
    <col min="15875" max="15875" width="10.625" style="49" customWidth="1"/>
    <col min="15876" max="15876" width="14.125" style="49" customWidth="1"/>
    <col min="15877" max="15877" width="8.625" style="49" customWidth="1"/>
    <col min="15878" max="15878" width="15.625" style="49" customWidth="1"/>
    <col min="15879" max="15879" width="6.25" style="49" customWidth="1"/>
    <col min="15880" max="16127" width="9" style="49"/>
    <col min="16128" max="16129" width="2.625" style="49" customWidth="1"/>
    <col min="16130" max="16130" width="14.625" style="49" customWidth="1"/>
    <col min="16131" max="16131" width="10.625" style="49" customWidth="1"/>
    <col min="16132" max="16132" width="14.125" style="49" customWidth="1"/>
    <col min="16133" max="16133" width="8.625" style="49" customWidth="1"/>
    <col min="16134" max="16134" width="15.625" style="49" customWidth="1"/>
    <col min="16135" max="16135" width="6.25" style="49" customWidth="1"/>
    <col min="16136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131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30.75" customHeight="1" thickTop="1" x14ac:dyDescent="0.15">
      <c r="A5" s="316">
        <v>1</v>
      </c>
      <c r="B5" s="157">
        <f>DATE(基本データ!$H$4,3,$A5)</f>
        <v>45717</v>
      </c>
      <c r="C5" s="55"/>
      <c r="D5" s="506"/>
      <c r="E5" s="507"/>
      <c r="F5" s="55"/>
      <c r="G5" s="264">
        <f>年間行事!BK4</f>
        <v>0</v>
      </c>
    </row>
    <row r="6" spans="1:7" ht="17.25" customHeight="1" x14ac:dyDescent="0.15">
      <c r="A6" s="316">
        <v>2</v>
      </c>
      <c r="B6" s="157">
        <f>DATE(基本データ!$H$4,3,$A6)</f>
        <v>45718</v>
      </c>
      <c r="C6" s="55"/>
      <c r="D6" s="506"/>
      <c r="E6" s="507"/>
      <c r="F6" s="55"/>
      <c r="G6" s="264">
        <f>年間行事!BK5</f>
        <v>0</v>
      </c>
    </row>
    <row r="7" spans="1:7" ht="17.25" customHeight="1" x14ac:dyDescent="0.15">
      <c r="A7" s="316">
        <v>3</v>
      </c>
      <c r="B7" s="157">
        <f>DATE(基本データ!$H$4,3,$A7)</f>
        <v>45719</v>
      </c>
      <c r="C7" s="55" t="s">
        <v>420</v>
      </c>
      <c r="D7" s="506" t="s">
        <v>421</v>
      </c>
      <c r="E7" s="507"/>
      <c r="F7" s="55" t="s">
        <v>422</v>
      </c>
      <c r="G7" s="264">
        <f>年間行事!BK6</f>
        <v>0</v>
      </c>
    </row>
    <row r="8" spans="1:7" ht="17.25" customHeight="1" x14ac:dyDescent="0.15">
      <c r="A8" s="316">
        <v>4</v>
      </c>
      <c r="B8" s="157">
        <f>DATE(基本データ!$H$4,3,$A8)</f>
        <v>45720</v>
      </c>
      <c r="C8" s="55"/>
      <c r="D8" s="506"/>
      <c r="E8" s="507"/>
      <c r="F8" s="55"/>
      <c r="G8" s="264">
        <f>年間行事!BK7</f>
        <v>0</v>
      </c>
    </row>
    <row r="9" spans="1:7" ht="17.25" customHeight="1" x14ac:dyDescent="0.15">
      <c r="A9" s="316">
        <v>5</v>
      </c>
      <c r="B9" s="157">
        <f>DATE(基本データ!$H$4,3,$A9)</f>
        <v>45721</v>
      </c>
      <c r="C9" s="55"/>
      <c r="D9" s="506"/>
      <c r="E9" s="507"/>
      <c r="F9" s="55"/>
      <c r="G9" s="264">
        <f>年間行事!BK8</f>
        <v>0</v>
      </c>
    </row>
    <row r="10" spans="1:7" ht="17.25" customHeight="1" x14ac:dyDescent="0.15">
      <c r="A10" s="316">
        <v>6</v>
      </c>
      <c r="B10" s="157">
        <f>DATE(基本データ!$H$4,3,$A10)</f>
        <v>45722</v>
      </c>
      <c r="C10" s="55"/>
      <c r="D10" s="506"/>
      <c r="E10" s="507"/>
      <c r="F10" s="55"/>
      <c r="G10" s="264">
        <f>年間行事!BK9</f>
        <v>0</v>
      </c>
    </row>
    <row r="11" spans="1:7" ht="17.25" customHeight="1" x14ac:dyDescent="0.15">
      <c r="A11" s="316">
        <v>7</v>
      </c>
      <c r="B11" s="157">
        <f>DATE(基本データ!$H$4,3,$A11)</f>
        <v>45723</v>
      </c>
      <c r="C11" s="55"/>
      <c r="D11" s="506"/>
      <c r="E11" s="507"/>
      <c r="F11" s="55"/>
      <c r="G11" s="264">
        <f>年間行事!BK10</f>
        <v>0</v>
      </c>
    </row>
    <row r="12" spans="1:7" ht="17.25" customHeight="1" x14ac:dyDescent="0.15">
      <c r="A12" s="316">
        <v>8</v>
      </c>
      <c r="B12" s="157">
        <f>DATE(基本データ!$H$4,3,$A12)</f>
        <v>45724</v>
      </c>
      <c r="C12" s="55"/>
      <c r="D12" s="506"/>
      <c r="E12" s="507"/>
      <c r="F12" s="55"/>
      <c r="G12" s="264">
        <f>年間行事!BK11</f>
        <v>0</v>
      </c>
    </row>
    <row r="13" spans="1:7" ht="17.25" customHeight="1" x14ac:dyDescent="0.15">
      <c r="A13" s="316">
        <v>9</v>
      </c>
      <c r="B13" s="157">
        <f>DATE(基本データ!$H$4,3,$A13)</f>
        <v>45725</v>
      </c>
      <c r="C13" s="55"/>
      <c r="D13" s="506"/>
      <c r="E13" s="507"/>
      <c r="F13" s="55"/>
      <c r="G13" s="264">
        <f>年間行事!BK12</f>
        <v>0</v>
      </c>
    </row>
    <row r="14" spans="1:7" ht="17.25" customHeight="1" x14ac:dyDescent="0.15">
      <c r="A14" s="316">
        <v>10</v>
      </c>
      <c r="B14" s="157">
        <f>DATE(基本データ!$H$4,3,$A14)</f>
        <v>45726</v>
      </c>
      <c r="C14" s="55"/>
      <c r="D14" s="506"/>
      <c r="E14" s="507"/>
      <c r="F14" s="55"/>
      <c r="G14" s="264">
        <f>年間行事!BK13</f>
        <v>0</v>
      </c>
    </row>
    <row r="15" spans="1:7" ht="17.25" customHeight="1" x14ac:dyDescent="0.15">
      <c r="A15" s="316">
        <v>11</v>
      </c>
      <c r="B15" s="157">
        <f>DATE(基本データ!$H$4,3,$A15)</f>
        <v>45727</v>
      </c>
      <c r="C15" s="55"/>
      <c r="D15" s="506"/>
      <c r="E15" s="507"/>
      <c r="F15" s="55"/>
      <c r="G15" s="264">
        <f>年間行事!BK14</f>
        <v>0</v>
      </c>
    </row>
    <row r="16" spans="1:7" ht="17.25" customHeight="1" x14ac:dyDescent="0.15">
      <c r="A16" s="316">
        <v>12</v>
      </c>
      <c r="B16" s="157">
        <f>DATE(基本データ!$H$4,3,$A16)</f>
        <v>45728</v>
      </c>
      <c r="C16" s="55"/>
      <c r="D16" s="506"/>
      <c r="E16" s="507"/>
      <c r="F16" s="55"/>
      <c r="G16" s="264">
        <f>年間行事!BK15</f>
        <v>0</v>
      </c>
    </row>
    <row r="17" spans="1:7" ht="17.25" customHeight="1" x14ac:dyDescent="0.15">
      <c r="A17" s="316">
        <v>13</v>
      </c>
      <c r="B17" s="157">
        <f>DATE(基本データ!$H$4,3,$A17)</f>
        <v>45729</v>
      </c>
      <c r="C17" s="55"/>
      <c r="D17" s="506"/>
      <c r="E17" s="507"/>
      <c r="F17" s="55"/>
      <c r="G17" s="264">
        <f>年間行事!BK16</f>
        <v>0</v>
      </c>
    </row>
    <row r="18" spans="1:7" ht="17.25" customHeight="1" x14ac:dyDescent="0.15">
      <c r="A18" s="316">
        <v>14</v>
      </c>
      <c r="B18" s="157">
        <f>DATE(基本データ!$H$4,3,$A18)</f>
        <v>45730</v>
      </c>
      <c r="C18" s="55"/>
      <c r="D18" s="506"/>
      <c r="E18" s="507"/>
      <c r="F18" s="55"/>
      <c r="G18" s="264">
        <f>年間行事!BK17</f>
        <v>0</v>
      </c>
    </row>
    <row r="19" spans="1:7" ht="17.25" customHeight="1" x14ac:dyDescent="0.15">
      <c r="A19" s="316">
        <v>15</v>
      </c>
      <c r="B19" s="157">
        <f>DATE(基本データ!$H$4,3,$A19)</f>
        <v>45731</v>
      </c>
      <c r="C19" s="55"/>
      <c r="D19" s="506"/>
      <c r="E19" s="507"/>
      <c r="F19" s="55"/>
      <c r="G19" s="264">
        <f>年間行事!BK18</f>
        <v>0</v>
      </c>
    </row>
    <row r="20" spans="1:7" ht="17.25" customHeight="1" x14ac:dyDescent="0.15">
      <c r="A20" s="316">
        <v>16</v>
      </c>
      <c r="B20" s="157">
        <f>DATE(基本データ!$H$4,3,$A20)</f>
        <v>45732</v>
      </c>
      <c r="C20" s="55"/>
      <c r="D20" s="506"/>
      <c r="E20" s="507"/>
      <c r="F20" s="55"/>
      <c r="G20" s="264">
        <f>年間行事!BK19</f>
        <v>0</v>
      </c>
    </row>
    <row r="21" spans="1:7" ht="17.25" customHeight="1" x14ac:dyDescent="0.15">
      <c r="A21" s="316">
        <v>17</v>
      </c>
      <c r="B21" s="157">
        <f>DATE(基本データ!$H$4,3,$A21)</f>
        <v>45733</v>
      </c>
      <c r="C21" s="55"/>
      <c r="D21" s="506"/>
      <c r="E21" s="507"/>
      <c r="F21" s="55"/>
      <c r="G21" s="264">
        <f>年間行事!BK20</f>
        <v>0</v>
      </c>
    </row>
    <row r="22" spans="1:7" ht="17.25" customHeight="1" x14ac:dyDescent="0.15">
      <c r="A22" s="316">
        <v>18</v>
      </c>
      <c r="B22" s="157">
        <f>DATE(基本データ!$H$4,3,$A22)</f>
        <v>45734</v>
      </c>
      <c r="C22" s="55"/>
      <c r="D22" s="506"/>
      <c r="E22" s="507"/>
      <c r="F22" s="55"/>
      <c r="G22" s="264">
        <f>年間行事!BK21</f>
        <v>0</v>
      </c>
    </row>
    <row r="23" spans="1:7" ht="17.25" customHeight="1" x14ac:dyDescent="0.15">
      <c r="A23" s="316">
        <v>19</v>
      </c>
      <c r="B23" s="157">
        <f>DATE(基本データ!$H$4,3,$A23)</f>
        <v>45735</v>
      </c>
      <c r="C23" s="55"/>
      <c r="D23" s="506"/>
      <c r="E23" s="507"/>
      <c r="F23" s="55"/>
      <c r="G23" s="264">
        <f>年間行事!BK22</f>
        <v>0</v>
      </c>
    </row>
    <row r="24" spans="1:7" ht="17.25" customHeight="1" x14ac:dyDescent="0.15">
      <c r="A24" s="316">
        <v>20</v>
      </c>
      <c r="B24" s="157">
        <f>DATE(基本データ!$H$4,3,$A24)</f>
        <v>45736</v>
      </c>
      <c r="C24" s="55"/>
      <c r="D24" s="506"/>
      <c r="E24" s="507"/>
      <c r="F24" s="55"/>
      <c r="G24" s="264" t="str">
        <f>年間行事!BK23</f>
        <v>春分の日</v>
      </c>
    </row>
    <row r="25" spans="1:7" ht="17.25" customHeight="1" x14ac:dyDescent="0.15">
      <c r="A25" s="317">
        <v>21</v>
      </c>
      <c r="B25" s="318">
        <f>DATE(基本データ!$H$4,3,$A25)</f>
        <v>45737</v>
      </c>
      <c r="C25" s="131"/>
      <c r="D25" s="531"/>
      <c r="E25" s="532"/>
      <c r="F25" s="131"/>
      <c r="G25" s="264">
        <f>年間行事!BK24</f>
        <v>0</v>
      </c>
    </row>
    <row r="26" spans="1:7" ht="17.25" customHeight="1" x14ac:dyDescent="0.15">
      <c r="A26" s="316">
        <v>22</v>
      </c>
      <c r="B26" s="157">
        <f>DATE(基本データ!$H$4,3,$A26)</f>
        <v>45738</v>
      </c>
      <c r="C26" s="55"/>
      <c r="D26" s="506"/>
      <c r="E26" s="507"/>
      <c r="F26" s="55"/>
      <c r="G26" s="264">
        <f>年間行事!BK25</f>
        <v>0</v>
      </c>
    </row>
    <row r="27" spans="1:7" ht="17.25" customHeight="1" x14ac:dyDescent="0.15">
      <c r="A27" s="316">
        <v>23</v>
      </c>
      <c r="B27" s="157">
        <f>DATE(基本データ!$H$4,3,$A27)</f>
        <v>45739</v>
      </c>
      <c r="C27" s="55"/>
      <c r="D27" s="506"/>
      <c r="E27" s="507"/>
      <c r="F27" s="55"/>
      <c r="G27" s="264">
        <f>年間行事!BK26</f>
        <v>0</v>
      </c>
    </row>
    <row r="28" spans="1:7" ht="17.25" customHeight="1" x14ac:dyDescent="0.15">
      <c r="A28" s="316">
        <v>24</v>
      </c>
      <c r="B28" s="157">
        <f>DATE(基本データ!$H$4,3,$A28)</f>
        <v>45740</v>
      </c>
      <c r="C28" s="55"/>
      <c r="D28" s="506"/>
      <c r="E28" s="507"/>
      <c r="F28" s="55"/>
      <c r="G28" s="264">
        <f>年間行事!BK27</f>
        <v>0</v>
      </c>
    </row>
    <row r="29" spans="1:7" ht="17.25" customHeight="1" x14ac:dyDescent="0.15">
      <c r="A29" s="316">
        <v>25</v>
      </c>
      <c r="B29" s="157">
        <f>DATE(基本データ!$H$4,3,$A29)</f>
        <v>45741</v>
      </c>
      <c r="C29" s="55"/>
      <c r="D29" s="506"/>
      <c r="E29" s="507"/>
      <c r="F29" s="55"/>
      <c r="G29" s="264">
        <f>年間行事!BK28</f>
        <v>0</v>
      </c>
    </row>
    <row r="30" spans="1:7" ht="17.25" customHeight="1" x14ac:dyDescent="0.15">
      <c r="A30" s="316">
        <v>26</v>
      </c>
      <c r="B30" s="157">
        <f>DATE(基本データ!$H$4,3,$A30)</f>
        <v>45742</v>
      </c>
      <c r="C30" s="55"/>
      <c r="D30" s="506"/>
      <c r="E30" s="507"/>
      <c r="F30" s="55"/>
      <c r="G30" s="264">
        <f>年間行事!BK29</f>
        <v>0</v>
      </c>
    </row>
    <row r="31" spans="1:7" ht="17.25" customHeight="1" x14ac:dyDescent="0.15">
      <c r="A31" s="316">
        <v>27</v>
      </c>
      <c r="B31" s="157">
        <f>DATE(基本データ!$H$4,3,$A31)</f>
        <v>45743</v>
      </c>
      <c r="C31" s="55"/>
      <c r="D31" s="506"/>
      <c r="E31" s="507"/>
      <c r="F31" s="55"/>
      <c r="G31" s="264">
        <f>年間行事!BK30</f>
        <v>0</v>
      </c>
    </row>
    <row r="32" spans="1:7" ht="17.25" customHeight="1" x14ac:dyDescent="0.15">
      <c r="A32" s="316">
        <v>28</v>
      </c>
      <c r="B32" s="157">
        <f>DATE(基本データ!$H$4,3,$A32)</f>
        <v>45744</v>
      </c>
      <c r="C32" s="55"/>
      <c r="D32" s="506"/>
      <c r="E32" s="507"/>
      <c r="F32" s="55"/>
      <c r="G32" s="264">
        <f>年間行事!BK31</f>
        <v>0</v>
      </c>
    </row>
    <row r="33" spans="1:7" ht="17.25" customHeight="1" x14ac:dyDescent="0.15">
      <c r="A33" s="316">
        <v>29</v>
      </c>
      <c r="B33" s="157">
        <f>DATE(基本データ!$H$4,3,$A33)</f>
        <v>45745</v>
      </c>
      <c r="C33" s="55"/>
      <c r="D33" s="506"/>
      <c r="E33" s="507"/>
      <c r="F33" s="55"/>
      <c r="G33" s="264">
        <f>年間行事!BK32</f>
        <v>0</v>
      </c>
    </row>
    <row r="34" spans="1:7" ht="17.25" customHeight="1" x14ac:dyDescent="0.15">
      <c r="A34" s="316">
        <v>30</v>
      </c>
      <c r="B34" s="157">
        <f>DATE(基本データ!$H$4,3,$A34)</f>
        <v>45746</v>
      </c>
      <c r="C34" s="55"/>
      <c r="D34" s="506"/>
      <c r="E34" s="507"/>
      <c r="F34" s="55"/>
      <c r="G34" s="264">
        <f>年間行事!BK33</f>
        <v>0</v>
      </c>
    </row>
    <row r="35" spans="1:7" ht="17.25" customHeight="1" thickBot="1" x14ac:dyDescent="0.2">
      <c r="A35" s="316">
        <v>31</v>
      </c>
      <c r="B35" s="157">
        <f>DATE(基本データ!$H$4,3,$A35)</f>
        <v>45747</v>
      </c>
      <c r="C35" s="55"/>
      <c r="D35" s="506"/>
      <c r="E35" s="507"/>
      <c r="F35" s="55"/>
      <c r="G35" s="264">
        <f>年間行事!BK34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0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F36+'２月'!F37</f>
        <v>68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1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F38+'２月'!F39</f>
        <v>60</v>
      </c>
      <c r="G39" s="268"/>
    </row>
  </sheetData>
  <mergeCells count="39">
    <mergeCell ref="D4:E4"/>
    <mergeCell ref="A3:G3"/>
    <mergeCell ref="C36:C39"/>
    <mergeCell ref="A1:C1"/>
    <mergeCell ref="D1:F1"/>
    <mergeCell ref="A36:B39"/>
    <mergeCell ref="D28:E28"/>
    <mergeCell ref="D33:E33"/>
    <mergeCell ref="D34:E34"/>
    <mergeCell ref="D38:D39"/>
    <mergeCell ref="D32:E32"/>
    <mergeCell ref="D13:E13"/>
    <mergeCell ref="D14:E14"/>
    <mergeCell ref="D18:E18"/>
    <mergeCell ref="D31:E31"/>
    <mergeCell ref="D22:E22"/>
    <mergeCell ref="D24:E24"/>
    <mergeCell ref="D25:E25"/>
    <mergeCell ref="D8:E8"/>
    <mergeCell ref="D16:E16"/>
    <mergeCell ref="D9:E9"/>
    <mergeCell ref="D15:E15"/>
    <mergeCell ref="D23:E23"/>
    <mergeCell ref="D36:D37"/>
    <mergeCell ref="D5:E5"/>
    <mergeCell ref="D6:E6"/>
    <mergeCell ref="D7:E7"/>
    <mergeCell ref="D35:E35"/>
    <mergeCell ref="D10:E10"/>
    <mergeCell ref="D11:E11"/>
    <mergeCell ref="D12:E12"/>
    <mergeCell ref="D21:E21"/>
    <mergeCell ref="D26:E26"/>
    <mergeCell ref="D27:E27"/>
    <mergeCell ref="D30:E30"/>
    <mergeCell ref="D20:E20"/>
    <mergeCell ref="D19:E19"/>
    <mergeCell ref="D17:E17"/>
    <mergeCell ref="D29:E29"/>
  </mergeCells>
  <phoneticPr fontId="2"/>
  <conditionalFormatting sqref="A11:B12">
    <cfRule type="expression" dxfId="182" priority="409" stopIfTrue="1">
      <formula>$A11=""</formula>
    </cfRule>
    <cfRule type="expression" dxfId="181" priority="410" stopIfTrue="1">
      <formula>OR(WEEKDAY($B11,2)&gt;5,COUNTIF(祝日,$B11)&gt;0)</formula>
    </cfRule>
    <cfRule type="expression" dxfId="180" priority="411" stopIfTrue="1">
      <formula>AND(WEEKDAY($B11)=7,(AND(WEEKDAY($B11,2)=6,COUNTIF(祝日,$B11)=0)))</formula>
    </cfRule>
  </conditionalFormatting>
  <conditionalFormatting sqref="C11:D12 F11:F12">
    <cfRule type="expression" dxfId="179" priority="403" stopIfTrue="1">
      <formula>$A11=""</formula>
    </cfRule>
    <cfRule type="expression" dxfId="178" priority="404" stopIfTrue="1">
      <formula>OR(WEEKDAY($B11,2)&gt;5,COUNTIF(祝日,$B11)&gt;0)</formula>
    </cfRule>
    <cfRule type="expression" dxfId="177" priority="405" stopIfTrue="1">
      <formula>AND(WEEKDAY($B11)=7,(AND(WEEKDAY($B11,2)=6,COUNTIF(祝日,$B11)=0)))</formula>
    </cfRule>
  </conditionalFormatting>
  <conditionalFormatting sqref="A8:B8">
    <cfRule type="expression" dxfId="176" priority="358" stopIfTrue="1">
      <formula>$A8=""</formula>
    </cfRule>
    <cfRule type="expression" dxfId="175" priority="359" stopIfTrue="1">
      <formula>OR(WEEKDAY($B8,2)&gt;5,COUNTIF(祝日,$B8)&gt;0)</formula>
    </cfRule>
    <cfRule type="expression" dxfId="174" priority="360" stopIfTrue="1">
      <formula>AND(WEEKDAY($B8)=7,(AND(WEEKDAY($B8,2)=6,COUNTIF(祝日,$B8)=0)))</formula>
    </cfRule>
  </conditionalFormatting>
  <conditionalFormatting sqref="A7:B7">
    <cfRule type="expression" dxfId="173" priority="382" stopIfTrue="1">
      <formula>$A7=""</formula>
    </cfRule>
    <cfRule type="expression" dxfId="172" priority="383" stopIfTrue="1">
      <formula>OR(WEEKDAY($B7,2)&gt;5,COUNTIF(祝日,$B7)&gt;0)</formula>
    </cfRule>
    <cfRule type="expression" dxfId="171" priority="384" stopIfTrue="1">
      <formula>AND(WEEKDAY($B7)=7,(AND(WEEKDAY($B7,2)=6,COUNTIF(祝日,$B7)=0)))</formula>
    </cfRule>
  </conditionalFormatting>
  <conditionalFormatting sqref="A9:B9">
    <cfRule type="expression" dxfId="170" priority="346" stopIfTrue="1">
      <formula>$A9=""</formula>
    </cfRule>
    <cfRule type="expression" dxfId="169" priority="347" stopIfTrue="1">
      <formula>OR(WEEKDAY($B9,2)&gt;5,COUNTIF(祝日,$B9)&gt;0)</formula>
    </cfRule>
    <cfRule type="expression" dxfId="168" priority="348" stopIfTrue="1">
      <formula>AND(WEEKDAY($B9)=7,(AND(WEEKDAY($B9,2)=6,COUNTIF(祝日,$B9)=0)))</formula>
    </cfRule>
  </conditionalFormatting>
  <conditionalFormatting sqref="C9:D9 F9">
    <cfRule type="expression" dxfId="167" priority="340" stopIfTrue="1">
      <formula>$A9=""</formula>
    </cfRule>
    <cfRule type="expression" dxfId="166" priority="341" stopIfTrue="1">
      <formula>OR(WEEKDAY($B9,2)&gt;5,COUNTIF(祝日,$B9)&gt;0)</formula>
    </cfRule>
    <cfRule type="expression" dxfId="165" priority="342" stopIfTrue="1">
      <formula>AND(WEEKDAY($B9)=7,(AND(WEEKDAY($B9,2)=6,COUNTIF(祝日,$B9)=0)))</formula>
    </cfRule>
  </conditionalFormatting>
  <conditionalFormatting sqref="A10:B10">
    <cfRule type="expression" dxfId="164" priority="334" stopIfTrue="1">
      <formula>$A10=""</formula>
    </cfRule>
    <cfRule type="expression" dxfId="163" priority="335" stopIfTrue="1">
      <formula>OR(WEEKDAY($B10,2)&gt;5,COUNTIF(祝日,$B10)&gt;0)</formula>
    </cfRule>
    <cfRule type="expression" dxfId="162" priority="336" stopIfTrue="1">
      <formula>AND(WEEKDAY($B10)=7,(AND(WEEKDAY($B10,2)=6,COUNTIF(祝日,$B10)=0)))</formula>
    </cfRule>
  </conditionalFormatting>
  <conditionalFormatting sqref="C10:D10 F10">
    <cfRule type="expression" dxfId="161" priority="328" stopIfTrue="1">
      <formula>$A10=""</formula>
    </cfRule>
    <cfRule type="expression" dxfId="160" priority="329" stopIfTrue="1">
      <formula>OR(WEEKDAY($B10,2)&gt;5,COUNTIF(祝日,$B10)&gt;0)</formula>
    </cfRule>
    <cfRule type="expression" dxfId="159" priority="330" stopIfTrue="1">
      <formula>AND(WEEKDAY($B10)=7,(AND(WEEKDAY($B10,2)=6,COUNTIF(祝日,$B10)=0)))</formula>
    </cfRule>
  </conditionalFormatting>
  <conditionalFormatting sqref="A13:B13">
    <cfRule type="expression" dxfId="158" priority="322" stopIfTrue="1">
      <formula>$A13=""</formula>
    </cfRule>
    <cfRule type="expression" dxfId="157" priority="323" stopIfTrue="1">
      <formula>OR(WEEKDAY($B13,2)&gt;5,COUNTIF(祝日,$B13)&gt;0)</formula>
    </cfRule>
    <cfRule type="expression" dxfId="156" priority="324" stopIfTrue="1">
      <formula>AND(WEEKDAY($B13)=7,(AND(WEEKDAY($B13,2)=6,COUNTIF(祝日,$B13)=0)))</formula>
    </cfRule>
  </conditionalFormatting>
  <conditionalFormatting sqref="C13:D13 F13">
    <cfRule type="expression" dxfId="155" priority="316" stopIfTrue="1">
      <formula>$A13=""</formula>
    </cfRule>
    <cfRule type="expression" dxfId="154" priority="317" stopIfTrue="1">
      <formula>OR(WEEKDAY($B13,2)&gt;5,COUNTIF(祝日,$B13)&gt;0)</formula>
    </cfRule>
    <cfRule type="expression" dxfId="153" priority="318" stopIfTrue="1">
      <formula>AND(WEEKDAY($B13)=7,(AND(WEEKDAY($B13,2)=6,COUNTIF(祝日,$B13)=0)))</formula>
    </cfRule>
  </conditionalFormatting>
  <conditionalFormatting sqref="A14:B14">
    <cfRule type="expression" dxfId="152" priority="310" stopIfTrue="1">
      <formula>$A14=""</formula>
    </cfRule>
    <cfRule type="expression" dxfId="151" priority="311" stopIfTrue="1">
      <formula>OR(WEEKDAY($B14,2)&gt;5,COUNTIF(祝日,$B14)&gt;0)</formula>
    </cfRule>
    <cfRule type="expression" dxfId="150" priority="312" stopIfTrue="1">
      <formula>AND(WEEKDAY($B14)=7,(AND(WEEKDAY($B14,2)=6,COUNTIF(祝日,$B14)=0)))</formula>
    </cfRule>
  </conditionalFormatting>
  <conditionalFormatting sqref="C14:D14 F14">
    <cfRule type="expression" dxfId="149" priority="304" stopIfTrue="1">
      <formula>$A14=""</formula>
    </cfRule>
    <cfRule type="expression" dxfId="148" priority="305" stopIfTrue="1">
      <formula>OR(WEEKDAY($B14,2)&gt;5,COUNTIF(祝日,$B14)&gt;0)</formula>
    </cfRule>
    <cfRule type="expression" dxfId="147" priority="306" stopIfTrue="1">
      <formula>AND(WEEKDAY($B14)=7,(AND(WEEKDAY($B14,2)=6,COUNTIF(祝日,$B14)=0)))</formula>
    </cfRule>
  </conditionalFormatting>
  <conditionalFormatting sqref="A15:B15">
    <cfRule type="expression" dxfId="146" priority="298" stopIfTrue="1">
      <formula>$A15=""</formula>
    </cfRule>
    <cfRule type="expression" dxfId="145" priority="299" stopIfTrue="1">
      <formula>OR(WEEKDAY($B15,2)&gt;5,COUNTIF(祝日,$B15)&gt;0)</formula>
    </cfRule>
    <cfRule type="expression" dxfId="144" priority="300" stopIfTrue="1">
      <formula>AND(WEEKDAY($B15)=7,(AND(WEEKDAY($B15,2)=6,COUNTIF(祝日,$B15)=0)))</formula>
    </cfRule>
  </conditionalFormatting>
  <conditionalFormatting sqref="C15:D15 F15">
    <cfRule type="expression" dxfId="143" priority="292" stopIfTrue="1">
      <formula>$A15=""</formula>
    </cfRule>
    <cfRule type="expression" dxfId="142" priority="293" stopIfTrue="1">
      <formula>OR(WEEKDAY($B15,2)&gt;5,COUNTIF(祝日,$B15)&gt;0)</formula>
    </cfRule>
    <cfRule type="expression" dxfId="141" priority="294" stopIfTrue="1">
      <formula>AND(WEEKDAY($B15)=7,(AND(WEEKDAY($B15,2)=6,COUNTIF(祝日,$B15)=0)))</formula>
    </cfRule>
  </conditionalFormatting>
  <conditionalFormatting sqref="A16:B16">
    <cfRule type="expression" dxfId="140" priority="286" stopIfTrue="1">
      <formula>$A16=""</formula>
    </cfRule>
    <cfRule type="expression" dxfId="139" priority="287" stopIfTrue="1">
      <formula>OR(WEEKDAY($B16,2)&gt;5,COUNTIF(祝日,$B16)&gt;0)</formula>
    </cfRule>
    <cfRule type="expression" dxfId="138" priority="288" stopIfTrue="1">
      <formula>AND(WEEKDAY($B16)=7,(AND(WEEKDAY($B16,2)=6,COUNTIF(祝日,$B16)=0)))</formula>
    </cfRule>
  </conditionalFormatting>
  <conditionalFormatting sqref="C16:D16 F16">
    <cfRule type="expression" dxfId="137" priority="280" stopIfTrue="1">
      <formula>$A16=""</formula>
    </cfRule>
    <cfRule type="expression" dxfId="136" priority="281" stopIfTrue="1">
      <formula>OR(WEEKDAY($B16,2)&gt;5,COUNTIF(祝日,$B16)&gt;0)</formula>
    </cfRule>
    <cfRule type="expression" dxfId="135" priority="282" stopIfTrue="1">
      <formula>AND(WEEKDAY($B16)=7,(AND(WEEKDAY($B16,2)=6,COUNTIF(祝日,$B16)=0)))</formula>
    </cfRule>
  </conditionalFormatting>
  <conditionalFormatting sqref="A17:B17">
    <cfRule type="expression" dxfId="134" priority="274" stopIfTrue="1">
      <formula>$A17=""</formula>
    </cfRule>
    <cfRule type="expression" dxfId="133" priority="275" stopIfTrue="1">
      <formula>OR(WEEKDAY($B17,2)&gt;5,COUNTIF(祝日,$B17)&gt;0)</formula>
    </cfRule>
    <cfRule type="expression" dxfId="132" priority="276" stopIfTrue="1">
      <formula>AND(WEEKDAY($B17)=7,(AND(WEEKDAY($B17,2)=6,COUNTIF(祝日,$B17)=0)))</formula>
    </cfRule>
  </conditionalFormatting>
  <conditionalFormatting sqref="C17:D17 F17">
    <cfRule type="expression" dxfId="131" priority="268" stopIfTrue="1">
      <formula>$A17=""</formula>
    </cfRule>
    <cfRule type="expression" dxfId="130" priority="269" stopIfTrue="1">
      <formula>OR(WEEKDAY($B17,2)&gt;5,COUNTIF(祝日,$B17)&gt;0)</formula>
    </cfRule>
    <cfRule type="expression" dxfId="129" priority="270" stopIfTrue="1">
      <formula>AND(WEEKDAY($B17)=7,(AND(WEEKDAY($B17,2)=6,COUNTIF(祝日,$B17)=0)))</formula>
    </cfRule>
  </conditionalFormatting>
  <conditionalFormatting sqref="A18:B18">
    <cfRule type="expression" dxfId="128" priority="262" stopIfTrue="1">
      <formula>$A18=""</formula>
    </cfRule>
    <cfRule type="expression" dxfId="127" priority="263" stopIfTrue="1">
      <formula>OR(WEEKDAY($B18,2)&gt;5,COUNTIF(祝日,$B18)&gt;0)</formula>
    </cfRule>
    <cfRule type="expression" dxfId="126" priority="264" stopIfTrue="1">
      <formula>AND(WEEKDAY($B18)=7,(AND(WEEKDAY($B18,2)=6,COUNTIF(祝日,$B18)=0)))</formula>
    </cfRule>
  </conditionalFormatting>
  <conditionalFormatting sqref="C18:D18 F18">
    <cfRule type="expression" dxfId="125" priority="256" stopIfTrue="1">
      <formula>$A18=""</formula>
    </cfRule>
    <cfRule type="expression" dxfId="124" priority="257" stopIfTrue="1">
      <formula>OR(WEEKDAY($B18,2)&gt;5,COUNTIF(祝日,$B18)&gt;0)</formula>
    </cfRule>
    <cfRule type="expression" dxfId="123" priority="258" stopIfTrue="1">
      <formula>AND(WEEKDAY($B18)=7,(AND(WEEKDAY($B18,2)=6,COUNTIF(祝日,$B18)=0)))</formula>
    </cfRule>
  </conditionalFormatting>
  <conditionalFormatting sqref="A19:B19">
    <cfRule type="expression" dxfId="122" priority="250" stopIfTrue="1">
      <formula>$A19=""</formula>
    </cfRule>
    <cfRule type="expression" dxfId="121" priority="251" stopIfTrue="1">
      <formula>OR(WEEKDAY($B19,2)&gt;5,COUNTIF(祝日,$B19)&gt;0)</formula>
    </cfRule>
    <cfRule type="expression" dxfId="120" priority="252" stopIfTrue="1">
      <formula>AND(WEEKDAY($B19)=7,(AND(WEEKDAY($B19,2)=6,COUNTIF(祝日,$B19)=0)))</formula>
    </cfRule>
  </conditionalFormatting>
  <conditionalFormatting sqref="C19:D19 F19">
    <cfRule type="expression" dxfId="119" priority="244" stopIfTrue="1">
      <formula>$A19=""</formula>
    </cfRule>
    <cfRule type="expression" dxfId="118" priority="245" stopIfTrue="1">
      <formula>OR(WEEKDAY($B19,2)&gt;5,COUNTIF(祝日,$B19)&gt;0)</formula>
    </cfRule>
    <cfRule type="expression" dxfId="117" priority="246" stopIfTrue="1">
      <formula>AND(WEEKDAY($B19)=7,(AND(WEEKDAY($B19,2)=6,COUNTIF(祝日,$B19)=0)))</formula>
    </cfRule>
  </conditionalFormatting>
  <conditionalFormatting sqref="A20:B20">
    <cfRule type="expression" dxfId="116" priority="238" stopIfTrue="1">
      <formula>$A20=""</formula>
    </cfRule>
    <cfRule type="expression" dxfId="115" priority="239" stopIfTrue="1">
      <formula>OR(WEEKDAY($B20,2)&gt;5,COUNTIF(祝日,$B20)&gt;0)</formula>
    </cfRule>
    <cfRule type="expression" dxfId="114" priority="240" stopIfTrue="1">
      <formula>AND(WEEKDAY($B20)=7,(AND(WEEKDAY($B20,2)=6,COUNTIF(祝日,$B20)=0)))</formula>
    </cfRule>
  </conditionalFormatting>
  <conditionalFormatting sqref="C20:D20 F20">
    <cfRule type="expression" dxfId="113" priority="232" stopIfTrue="1">
      <formula>$A20=""</formula>
    </cfRule>
    <cfRule type="expression" dxfId="112" priority="233" stopIfTrue="1">
      <formula>OR(WEEKDAY($B20,2)&gt;5,COUNTIF(祝日,$B20)&gt;0)</formula>
    </cfRule>
    <cfRule type="expression" dxfId="111" priority="234" stopIfTrue="1">
      <formula>AND(WEEKDAY($B20)=7,(AND(WEEKDAY($B20,2)=6,COUNTIF(祝日,$B20)=0)))</formula>
    </cfRule>
  </conditionalFormatting>
  <conditionalFormatting sqref="A22:B22">
    <cfRule type="expression" dxfId="110" priority="226" stopIfTrue="1">
      <formula>$A22=""</formula>
    </cfRule>
    <cfRule type="expression" dxfId="109" priority="227" stopIfTrue="1">
      <formula>OR(WEEKDAY($B22,2)&gt;5,COUNTIF(祝日,$B22)&gt;0)</formula>
    </cfRule>
    <cfRule type="expression" dxfId="108" priority="228" stopIfTrue="1">
      <formula>AND(WEEKDAY($B22)=7,(AND(WEEKDAY($B22,2)=6,COUNTIF(祝日,$B22)=0)))</formula>
    </cfRule>
  </conditionalFormatting>
  <conditionalFormatting sqref="C22:D22 F22">
    <cfRule type="expression" dxfId="107" priority="220" stopIfTrue="1">
      <formula>$A22=""</formula>
    </cfRule>
    <cfRule type="expression" dxfId="106" priority="221" stopIfTrue="1">
      <formula>OR(WEEKDAY($B22,2)&gt;5,COUNTIF(祝日,$B22)&gt;0)</formula>
    </cfRule>
    <cfRule type="expression" dxfId="105" priority="222" stopIfTrue="1">
      <formula>AND(WEEKDAY($B22)=7,(AND(WEEKDAY($B22,2)=6,COUNTIF(祝日,$B22)=0)))</formula>
    </cfRule>
  </conditionalFormatting>
  <conditionalFormatting sqref="A21:B21">
    <cfRule type="expression" dxfId="104" priority="214" stopIfTrue="1">
      <formula>$A21=""</formula>
    </cfRule>
    <cfRule type="expression" dxfId="103" priority="215" stopIfTrue="1">
      <formula>OR(WEEKDAY($B21,2)&gt;5,COUNTIF(祝日,$B21)&gt;0)</formula>
    </cfRule>
    <cfRule type="expression" dxfId="102" priority="216" stopIfTrue="1">
      <formula>AND(WEEKDAY($B21)=7,(AND(WEEKDAY($B21,2)=6,COUNTIF(祝日,$B21)=0)))</formula>
    </cfRule>
  </conditionalFormatting>
  <conditionalFormatting sqref="C21:D21 F21">
    <cfRule type="expression" dxfId="101" priority="208" stopIfTrue="1">
      <formula>$A21=""</formula>
    </cfRule>
    <cfRule type="expression" dxfId="100" priority="209" stopIfTrue="1">
      <formula>OR(WEEKDAY($B21,2)&gt;5,COUNTIF(祝日,$B21)&gt;0)</formula>
    </cfRule>
    <cfRule type="expression" dxfId="99" priority="210" stopIfTrue="1">
      <formula>AND(WEEKDAY($B21)=7,(AND(WEEKDAY($B21,2)=6,COUNTIF(祝日,$B21)=0)))</formula>
    </cfRule>
  </conditionalFormatting>
  <conditionalFormatting sqref="A23:B23">
    <cfRule type="expression" dxfId="98" priority="202" stopIfTrue="1">
      <formula>$A23=""</formula>
    </cfRule>
    <cfRule type="expression" dxfId="97" priority="203" stopIfTrue="1">
      <formula>OR(WEEKDAY($B23,2)&gt;5,COUNTIF(祝日,$B23)&gt;0)</formula>
    </cfRule>
    <cfRule type="expression" dxfId="96" priority="204" stopIfTrue="1">
      <formula>AND(WEEKDAY($B23)=7,(AND(WEEKDAY($B23,2)=6,COUNTIF(祝日,$B23)=0)))</formula>
    </cfRule>
  </conditionalFormatting>
  <conditionalFormatting sqref="C23:D23 F23">
    <cfRule type="expression" dxfId="95" priority="196" stopIfTrue="1">
      <formula>$A23=""</formula>
    </cfRule>
    <cfRule type="expression" dxfId="94" priority="197" stopIfTrue="1">
      <formula>OR(WEEKDAY($B23,2)&gt;5,COUNTIF(祝日,$B23)&gt;0)</formula>
    </cfRule>
    <cfRule type="expression" dxfId="93" priority="198" stopIfTrue="1">
      <formula>AND(WEEKDAY($B23)=7,(AND(WEEKDAY($B23,2)=6,COUNTIF(祝日,$B23)=0)))</formula>
    </cfRule>
  </conditionalFormatting>
  <conditionalFormatting sqref="A24:B24">
    <cfRule type="expression" dxfId="92" priority="190" stopIfTrue="1">
      <formula>$A24=""</formula>
    </cfRule>
    <cfRule type="expression" dxfId="91" priority="191" stopIfTrue="1">
      <formula>OR(WEEKDAY($B24,2)&gt;5,COUNTIF(祝日,$B24)&gt;0)</formula>
    </cfRule>
    <cfRule type="expression" dxfId="90" priority="192" stopIfTrue="1">
      <formula>AND(WEEKDAY($B24)=7,(AND(WEEKDAY($B24,2)=6,COUNTIF(祝日,$B24)=0)))</formula>
    </cfRule>
  </conditionalFormatting>
  <conditionalFormatting sqref="C24:D24 F24">
    <cfRule type="expression" dxfId="89" priority="184" stopIfTrue="1">
      <formula>$A24=""</formula>
    </cfRule>
    <cfRule type="expression" dxfId="88" priority="185" stopIfTrue="1">
      <formula>OR(WEEKDAY($B24,2)&gt;5,COUNTIF(祝日,$B24)&gt;0)</formula>
    </cfRule>
    <cfRule type="expression" dxfId="87" priority="186" stopIfTrue="1">
      <formula>AND(WEEKDAY($B24)=7,(AND(WEEKDAY($B24,2)=6,COUNTIF(祝日,$B24)=0)))</formula>
    </cfRule>
  </conditionalFormatting>
  <conditionalFormatting sqref="A25:B25">
    <cfRule type="expression" dxfId="86" priority="178" stopIfTrue="1">
      <formula>$A25=""</formula>
    </cfRule>
    <cfRule type="expression" dxfId="85" priority="179" stopIfTrue="1">
      <formula>OR(WEEKDAY($B25,2)&gt;5,COUNTIF(祝日,$B25)&gt;0)</formula>
    </cfRule>
    <cfRule type="expression" dxfId="84" priority="180" stopIfTrue="1">
      <formula>AND(WEEKDAY($B25)=7,(AND(WEEKDAY($B25,2)=6,COUNTIF(祝日,$B25)=0)))</formula>
    </cfRule>
  </conditionalFormatting>
  <conditionalFormatting sqref="C25:D25 F25">
    <cfRule type="expression" dxfId="83" priority="172" stopIfTrue="1">
      <formula>$A25=""</formula>
    </cfRule>
    <cfRule type="expression" dxfId="82" priority="173" stopIfTrue="1">
      <formula>OR(WEEKDAY($B25,2)&gt;5,COUNTIF(祝日,$B25)&gt;0)</formula>
    </cfRule>
    <cfRule type="expression" dxfId="81" priority="174" stopIfTrue="1">
      <formula>AND(WEEKDAY($B25)=7,(AND(WEEKDAY($B25,2)=6,COUNTIF(祝日,$B25)=0)))</formula>
    </cfRule>
  </conditionalFormatting>
  <conditionalFormatting sqref="A26:B26">
    <cfRule type="expression" dxfId="80" priority="166" stopIfTrue="1">
      <formula>$A26=""</formula>
    </cfRule>
    <cfRule type="expression" dxfId="79" priority="167" stopIfTrue="1">
      <formula>OR(WEEKDAY($B26,2)&gt;5,COUNTIF(祝日,$B26)&gt;0)</formula>
    </cfRule>
    <cfRule type="expression" dxfId="78" priority="168" stopIfTrue="1">
      <formula>AND(WEEKDAY($B26)=7,(AND(WEEKDAY($B26,2)=6,COUNTIF(祝日,$B26)=0)))</formula>
    </cfRule>
  </conditionalFormatting>
  <conditionalFormatting sqref="C26:D26 F26">
    <cfRule type="expression" dxfId="77" priority="160" stopIfTrue="1">
      <formula>$A26=""</formula>
    </cfRule>
    <cfRule type="expression" dxfId="76" priority="161" stopIfTrue="1">
      <formula>OR(WEEKDAY($B26,2)&gt;5,COUNTIF(祝日,$B26)&gt;0)</formula>
    </cfRule>
    <cfRule type="expression" dxfId="75" priority="162" stopIfTrue="1">
      <formula>AND(WEEKDAY($B26)=7,(AND(WEEKDAY($B26,2)=6,COUNTIF(祝日,$B26)=0)))</formula>
    </cfRule>
  </conditionalFormatting>
  <conditionalFormatting sqref="A27:B27">
    <cfRule type="expression" dxfId="74" priority="154" stopIfTrue="1">
      <formula>$A27=""</formula>
    </cfRule>
    <cfRule type="expression" dxfId="73" priority="155" stopIfTrue="1">
      <formula>OR(WEEKDAY($B27,2)&gt;5,COUNTIF(祝日,$B27)&gt;0)</formula>
    </cfRule>
    <cfRule type="expression" dxfId="72" priority="156" stopIfTrue="1">
      <formula>AND(WEEKDAY($B27)=7,(AND(WEEKDAY($B27,2)=6,COUNTIF(祝日,$B27)=0)))</formula>
    </cfRule>
  </conditionalFormatting>
  <conditionalFormatting sqref="C27:D27 F27">
    <cfRule type="expression" dxfId="71" priority="148" stopIfTrue="1">
      <formula>$A27=""</formula>
    </cfRule>
    <cfRule type="expression" dxfId="70" priority="149" stopIfTrue="1">
      <formula>OR(WEEKDAY($B27,2)&gt;5,COUNTIF(祝日,$B27)&gt;0)</formula>
    </cfRule>
    <cfRule type="expression" dxfId="69" priority="150" stopIfTrue="1">
      <formula>AND(WEEKDAY($B27)=7,(AND(WEEKDAY($B27,2)=6,COUNTIF(祝日,$B27)=0)))</formula>
    </cfRule>
  </conditionalFormatting>
  <conditionalFormatting sqref="A28:B28">
    <cfRule type="expression" dxfId="68" priority="142" stopIfTrue="1">
      <formula>$A28=""</formula>
    </cfRule>
    <cfRule type="expression" dxfId="67" priority="143" stopIfTrue="1">
      <formula>OR(WEEKDAY($B28,2)&gt;5,COUNTIF(祝日,$B28)&gt;0)</formula>
    </cfRule>
    <cfRule type="expression" dxfId="66" priority="144" stopIfTrue="1">
      <formula>AND(WEEKDAY($B28)=7,(AND(WEEKDAY($B28,2)=6,COUNTIF(祝日,$B28)=0)))</formula>
    </cfRule>
  </conditionalFormatting>
  <conditionalFormatting sqref="C28:D28 F28">
    <cfRule type="expression" dxfId="65" priority="136" stopIfTrue="1">
      <formula>$A28=""</formula>
    </cfRule>
    <cfRule type="expression" dxfId="64" priority="137" stopIfTrue="1">
      <formula>OR(WEEKDAY($B28,2)&gt;5,COUNTIF(祝日,$B28)&gt;0)</formula>
    </cfRule>
    <cfRule type="expression" dxfId="63" priority="138" stopIfTrue="1">
      <formula>AND(WEEKDAY($B28)=7,(AND(WEEKDAY($B28,2)=6,COUNTIF(祝日,$B28)=0)))</formula>
    </cfRule>
  </conditionalFormatting>
  <conditionalFormatting sqref="A29:B29">
    <cfRule type="expression" dxfId="62" priority="130" stopIfTrue="1">
      <formula>$A29=""</formula>
    </cfRule>
    <cfRule type="expression" dxfId="61" priority="131" stopIfTrue="1">
      <formula>OR(WEEKDAY($B29,2)&gt;5,COUNTIF(祝日,$B29)&gt;0)</formula>
    </cfRule>
    <cfRule type="expression" dxfId="60" priority="132" stopIfTrue="1">
      <formula>AND(WEEKDAY($B29)=7,(AND(WEEKDAY($B29,2)=6,COUNTIF(祝日,$B29)=0)))</formula>
    </cfRule>
  </conditionalFormatting>
  <conditionalFormatting sqref="C29:D29 F29">
    <cfRule type="expression" dxfId="59" priority="124" stopIfTrue="1">
      <formula>$A29=""</formula>
    </cfRule>
    <cfRule type="expression" dxfId="58" priority="125" stopIfTrue="1">
      <formula>OR(WEEKDAY($B29,2)&gt;5,COUNTIF(祝日,$B29)&gt;0)</formula>
    </cfRule>
    <cfRule type="expression" dxfId="57" priority="126" stopIfTrue="1">
      <formula>AND(WEEKDAY($B29)=7,(AND(WEEKDAY($B29,2)=6,COUNTIF(祝日,$B29)=0)))</formula>
    </cfRule>
  </conditionalFormatting>
  <conditionalFormatting sqref="A30:B30">
    <cfRule type="expression" dxfId="56" priority="118" stopIfTrue="1">
      <formula>$A30=""</formula>
    </cfRule>
    <cfRule type="expression" dxfId="55" priority="119" stopIfTrue="1">
      <formula>OR(WEEKDAY($B30,2)&gt;5,COUNTIF(祝日,$B30)&gt;0)</formula>
    </cfRule>
    <cfRule type="expression" dxfId="54" priority="120" stopIfTrue="1">
      <formula>AND(WEEKDAY($B30)=7,(AND(WEEKDAY($B30,2)=6,COUNTIF(祝日,$B30)=0)))</formula>
    </cfRule>
  </conditionalFormatting>
  <conditionalFormatting sqref="C30:D30 F30">
    <cfRule type="expression" dxfId="53" priority="112" stopIfTrue="1">
      <formula>$A30=""</formula>
    </cfRule>
    <cfRule type="expression" dxfId="52" priority="113" stopIfTrue="1">
      <formula>OR(WEEKDAY($B30,2)&gt;5,COUNTIF(祝日,$B30)&gt;0)</formula>
    </cfRule>
    <cfRule type="expression" dxfId="51" priority="114" stopIfTrue="1">
      <formula>AND(WEEKDAY($B30)=7,(AND(WEEKDAY($B30,2)=6,COUNTIF(祝日,$B30)=0)))</formula>
    </cfRule>
  </conditionalFormatting>
  <conditionalFormatting sqref="A31:B31">
    <cfRule type="expression" dxfId="50" priority="106" stopIfTrue="1">
      <formula>$A31=""</formula>
    </cfRule>
    <cfRule type="expression" dxfId="49" priority="107" stopIfTrue="1">
      <formula>OR(WEEKDAY($B31,2)&gt;5,COUNTIF(祝日,$B31)&gt;0)</formula>
    </cfRule>
    <cfRule type="expression" dxfId="48" priority="108" stopIfTrue="1">
      <formula>AND(WEEKDAY($B31)=7,(AND(WEEKDAY($B31,2)=6,COUNTIF(祝日,$B31)=0)))</formula>
    </cfRule>
  </conditionalFormatting>
  <conditionalFormatting sqref="C31:D31 F31">
    <cfRule type="expression" dxfId="47" priority="100" stopIfTrue="1">
      <formula>$A31=""</formula>
    </cfRule>
    <cfRule type="expression" dxfId="46" priority="101" stopIfTrue="1">
      <formula>OR(WEEKDAY($B31,2)&gt;5,COUNTIF(祝日,$B31)&gt;0)</formula>
    </cfRule>
    <cfRule type="expression" dxfId="45" priority="102" stopIfTrue="1">
      <formula>AND(WEEKDAY($B31)=7,(AND(WEEKDAY($B31,2)=6,COUNTIF(祝日,$B31)=0)))</formula>
    </cfRule>
  </conditionalFormatting>
  <conditionalFormatting sqref="A32:B32">
    <cfRule type="expression" dxfId="44" priority="94" stopIfTrue="1">
      <formula>$A32=""</formula>
    </cfRule>
    <cfRule type="expression" dxfId="43" priority="95" stopIfTrue="1">
      <formula>OR(WEEKDAY($B32,2)&gt;5,COUNTIF(祝日,$B32)&gt;0)</formula>
    </cfRule>
    <cfRule type="expression" dxfId="42" priority="96" stopIfTrue="1">
      <formula>AND(WEEKDAY($B32)=7,(AND(WEEKDAY($B32,2)=6,COUNTIF(祝日,$B32)=0)))</formula>
    </cfRule>
  </conditionalFormatting>
  <conditionalFormatting sqref="C32:D32 F32">
    <cfRule type="expression" dxfId="41" priority="88" stopIfTrue="1">
      <formula>$A32=""</formula>
    </cfRule>
    <cfRule type="expression" dxfId="40" priority="89" stopIfTrue="1">
      <formula>OR(WEEKDAY($B32,2)&gt;5,COUNTIF(祝日,$B32)&gt;0)</formula>
    </cfRule>
    <cfRule type="expression" dxfId="39" priority="90" stopIfTrue="1">
      <formula>AND(WEEKDAY($B32)=7,(AND(WEEKDAY($B32,2)=6,COUNTIF(祝日,$B32)=0)))</formula>
    </cfRule>
  </conditionalFormatting>
  <conditionalFormatting sqref="A33:B33">
    <cfRule type="expression" dxfId="38" priority="82" stopIfTrue="1">
      <formula>$A33=""</formula>
    </cfRule>
    <cfRule type="expression" dxfId="37" priority="83" stopIfTrue="1">
      <formula>OR(WEEKDAY($B33,2)&gt;5,COUNTIF(祝日,$B33)&gt;0)</formula>
    </cfRule>
    <cfRule type="expression" dxfId="36" priority="84" stopIfTrue="1">
      <formula>AND(WEEKDAY($B33)=7,(AND(WEEKDAY($B33,2)=6,COUNTIF(祝日,$B33)=0)))</formula>
    </cfRule>
  </conditionalFormatting>
  <conditionalFormatting sqref="C33:D33 F33">
    <cfRule type="expression" dxfId="35" priority="76" stopIfTrue="1">
      <formula>$A33=""</formula>
    </cfRule>
    <cfRule type="expression" dxfId="34" priority="77" stopIfTrue="1">
      <formula>OR(WEEKDAY($B33,2)&gt;5,COUNTIF(祝日,$B33)&gt;0)</formula>
    </cfRule>
    <cfRule type="expression" dxfId="33" priority="78" stopIfTrue="1">
      <formula>AND(WEEKDAY($B33)=7,(AND(WEEKDAY($B33,2)=6,COUNTIF(祝日,$B33)=0)))</formula>
    </cfRule>
  </conditionalFormatting>
  <conditionalFormatting sqref="A34:B34">
    <cfRule type="expression" dxfId="32" priority="70" stopIfTrue="1">
      <formula>$A34=""</formula>
    </cfRule>
    <cfRule type="expression" dxfId="31" priority="71" stopIfTrue="1">
      <formula>OR(WEEKDAY($B34,2)&gt;5,COUNTIF(祝日,$B34)&gt;0)</formula>
    </cfRule>
    <cfRule type="expression" dxfId="30" priority="72" stopIfTrue="1">
      <formula>AND(WEEKDAY($B34)=7,(AND(WEEKDAY($B34,2)=6,COUNTIF(祝日,$B34)=0)))</formula>
    </cfRule>
  </conditionalFormatting>
  <conditionalFormatting sqref="C34:D34 F34">
    <cfRule type="expression" dxfId="29" priority="64" stopIfTrue="1">
      <formula>$A34=""</formula>
    </cfRule>
    <cfRule type="expression" dxfId="28" priority="65" stopIfTrue="1">
      <formula>OR(WEEKDAY($B34,2)&gt;5,COUNTIF(祝日,$B34)&gt;0)</formula>
    </cfRule>
    <cfRule type="expression" dxfId="27" priority="66" stopIfTrue="1">
      <formula>AND(WEEKDAY($B34)=7,(AND(WEEKDAY($B34,2)=6,COUNTIF(祝日,$B34)=0)))</formula>
    </cfRule>
  </conditionalFormatting>
  <conditionalFormatting sqref="A35:B35">
    <cfRule type="expression" dxfId="26" priority="58" stopIfTrue="1">
      <formula>$A35=""</formula>
    </cfRule>
    <cfRule type="expression" dxfId="25" priority="59" stopIfTrue="1">
      <formula>OR(WEEKDAY($B35,2)&gt;5,COUNTIF(祝日,$B35)&gt;0)</formula>
    </cfRule>
    <cfRule type="expression" dxfId="24" priority="60" stopIfTrue="1">
      <formula>AND(WEEKDAY($B35)=7,(AND(WEEKDAY($B35,2)=6,COUNTIF(祝日,$B35)=0)))</formula>
    </cfRule>
  </conditionalFormatting>
  <conditionalFormatting sqref="C35:D35 F35">
    <cfRule type="expression" dxfId="23" priority="52" stopIfTrue="1">
      <formula>$A35=""</formula>
    </cfRule>
    <cfRule type="expression" dxfId="22" priority="53" stopIfTrue="1">
      <formula>OR(WEEKDAY($B35,2)&gt;5,COUNTIF(祝日,$B35)&gt;0)</formula>
    </cfRule>
    <cfRule type="expression" dxfId="21" priority="54" stopIfTrue="1">
      <formula>AND(WEEKDAY($B35)=7,(AND(WEEKDAY($B35,2)=6,COUNTIF(祝日,$B35)=0)))</formula>
    </cfRule>
  </conditionalFormatting>
  <conditionalFormatting sqref="G5:G35">
    <cfRule type="expression" dxfId="20" priority="31" stopIfTrue="1">
      <formula>$A5=""</formula>
    </cfRule>
    <cfRule type="expression" dxfId="19" priority="32" stopIfTrue="1">
      <formula>OR(WEEKDAY($B5,2)&gt;5,COUNTIF(祝日,$B5)&gt;0)</formula>
    </cfRule>
    <cfRule type="expression" dxfId="18" priority="33" stopIfTrue="1">
      <formula>AND(WEEKDAY($B5)=7,(AND(WEEKDAY($B5,2)=6,COUNTIF(祝日,$B5)=0)))</formula>
    </cfRule>
  </conditionalFormatting>
  <conditionalFormatting sqref="F5 C5:D5">
    <cfRule type="expression" dxfId="17" priority="22" stopIfTrue="1">
      <formula>$A5=""</formula>
    </cfRule>
    <cfRule type="expression" dxfId="16" priority="23" stopIfTrue="1">
      <formula>OR(WEEKDAY($B5,2)&gt;5,COUNTIF(祝日,$B5)&gt;0)</formula>
    </cfRule>
    <cfRule type="expression" dxfId="15" priority="24" stopIfTrue="1">
      <formula>AND(WEEKDAY($B5)=7,(AND(WEEKDAY($B5,2)=6,COUNTIF(祝日,$B5)=0)))</formula>
    </cfRule>
  </conditionalFormatting>
  <conditionalFormatting sqref="A5:B5">
    <cfRule type="expression" dxfId="14" priority="28" stopIfTrue="1">
      <formula>$A5=""</formula>
    </cfRule>
    <cfRule type="expression" dxfId="13" priority="29" stopIfTrue="1">
      <formula>OR(WEEKDAY($B5,2)&gt;5,COUNTIF(祝日,$B5)&gt;0)</formula>
    </cfRule>
    <cfRule type="expression" dxfId="12" priority="30" stopIfTrue="1">
      <formula>AND(WEEKDAY($B5)=7,(AND(WEEKDAY($B5,2)=6,COUNTIF(祝日,$B5)=0)))</formula>
    </cfRule>
  </conditionalFormatting>
  <conditionalFormatting sqref="A6:B6">
    <cfRule type="expression" dxfId="11" priority="13" stopIfTrue="1">
      <formula>$A6=""</formula>
    </cfRule>
    <cfRule type="expression" dxfId="10" priority="14" stopIfTrue="1">
      <formula>OR(WEEKDAY($B6,2)&gt;5,COUNTIF(祝日,$B6)&gt;0)</formula>
    </cfRule>
    <cfRule type="expression" dxfId="9" priority="15" stopIfTrue="1">
      <formula>AND(WEEKDAY($B6)=7,(AND(WEEKDAY($B6,2)=6,COUNTIF(祝日,$B6)=0)))</formula>
    </cfRule>
  </conditionalFormatting>
  <conditionalFormatting sqref="F6 C6:D6">
    <cfRule type="expression" dxfId="8" priority="7" stopIfTrue="1">
      <formula>$A6=""</formula>
    </cfRule>
    <cfRule type="expression" dxfId="7" priority="8" stopIfTrue="1">
      <formula>OR(WEEKDAY($B6,2)&gt;5,COUNTIF(祝日,$B6)&gt;0)</formula>
    </cfRule>
    <cfRule type="expression" dxfId="6" priority="9" stopIfTrue="1">
      <formula>AND(WEEKDAY($B6)=7,(AND(WEEKDAY($B6,2)=6,COUNTIF(祝日,$B6)=0)))</formula>
    </cfRule>
  </conditionalFormatting>
  <conditionalFormatting sqref="C8:D8 F8">
    <cfRule type="expression" dxfId="5" priority="4" stopIfTrue="1">
      <formula>$A8=""</formula>
    </cfRule>
    <cfRule type="expression" dxfId="4" priority="5" stopIfTrue="1">
      <formula>OR(WEEKDAY($B8,2)&gt;5,COUNTIF(祝日,$B8)&gt;0)</formula>
    </cfRule>
    <cfRule type="expression" dxfId="3" priority="6" stopIfTrue="1">
      <formula>AND(WEEKDAY($B8)=7,(AND(WEEKDAY($B8,2)=6,COUNTIF(祝日,$B8)=0)))</formula>
    </cfRule>
  </conditionalFormatting>
  <conditionalFormatting sqref="C7:D7 F7">
    <cfRule type="expression" dxfId="2" priority="1" stopIfTrue="1">
      <formula>$A7=""</formula>
    </cfRule>
    <cfRule type="expression" dxfId="1" priority="2" stopIfTrue="1">
      <formula>OR(WEEKDAY($B7,2)&gt;5,COUNTIF(祝日,$B7)&gt;0)</formula>
    </cfRule>
    <cfRule type="expression" dxfId="0" priority="3" stopIfTrue="1">
      <formula>AND(WEEKDAY($B7)=7,(AND(WEEKDAY($B7,2)=6,COUNTIF(祝日,$B7)=0)))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5"/>
  </sheetPr>
  <dimension ref="A1:E28"/>
  <sheetViews>
    <sheetView topLeftCell="A10" workbookViewId="0">
      <selection activeCell="C27" sqref="C27"/>
    </sheetView>
  </sheetViews>
  <sheetFormatPr defaultRowHeight="13.5" x14ac:dyDescent="0.15"/>
  <cols>
    <col min="1" max="1" width="12.875" customWidth="1"/>
    <col min="2" max="2" width="42.375" customWidth="1"/>
  </cols>
  <sheetData>
    <row r="1" spans="1:5" s="130" customFormat="1" ht="21.75" customHeight="1" x14ac:dyDescent="0.15">
      <c r="A1" s="336"/>
      <c r="B1" s="336"/>
      <c r="C1" s="336"/>
      <c r="D1" s="336"/>
      <c r="E1" s="336"/>
    </row>
    <row r="2" spans="1:5" s="130" customFormat="1" ht="22.5" customHeight="1" x14ac:dyDescent="0.15">
      <c r="A2" s="153">
        <f>基本データ!F4</f>
        <v>2024</v>
      </c>
      <c r="B2" s="144" t="s">
        <v>69</v>
      </c>
      <c r="C2" s="145"/>
      <c r="D2" s="145"/>
    </row>
    <row r="3" spans="1:5" s="143" customFormat="1" ht="26.25" customHeight="1" x14ac:dyDescent="0.15">
      <c r="A3" s="337"/>
      <c r="B3" s="337"/>
      <c r="C3" s="337"/>
      <c r="D3" s="337"/>
      <c r="E3" s="337"/>
    </row>
    <row r="4" spans="1:5" s="143" customFormat="1" ht="37.5" customHeight="1" x14ac:dyDescent="0.15">
      <c r="A4" s="337"/>
      <c r="B4" s="337"/>
      <c r="C4" s="337"/>
      <c r="D4" s="337"/>
      <c r="E4" s="337"/>
    </row>
    <row r="5" spans="1:5" ht="14.25" customHeight="1" x14ac:dyDescent="0.15">
      <c r="A5" s="4"/>
      <c r="B5" s="3"/>
      <c r="C5" s="1"/>
      <c r="D5" s="1"/>
    </row>
    <row r="6" spans="1:5" ht="14.25" customHeight="1" x14ac:dyDescent="0.15">
      <c r="A6" s="2">
        <f>DATEVALUE(A2+1&amp;"/01/01")</f>
        <v>45658</v>
      </c>
      <c r="B6" s="94" t="s">
        <v>423</v>
      </c>
      <c r="C6" s="95" t="s">
        <v>424</v>
      </c>
      <c r="D6" s="1"/>
    </row>
    <row r="7" spans="1:5" ht="14.25" customHeight="1" x14ac:dyDescent="0.15">
      <c r="A7" s="2">
        <f>DATEVALUE(A2+1&amp;"/01/"&amp;TEXT(1-WEEKDAY(DATEVALUE(A2+1&amp;"/1/1"),2)+1+7*(1+IF(WEEKDAY(DATEVALUE(A2+1&amp;"/1/1"),2)&gt;1,1,0)),"dd"))</f>
        <v>45670</v>
      </c>
      <c r="B7" s="5" t="s">
        <v>61</v>
      </c>
      <c r="C7" s="6" t="s">
        <v>57</v>
      </c>
      <c r="D7" s="1"/>
    </row>
    <row r="8" spans="1:5" ht="14.25" customHeight="1" x14ac:dyDescent="0.15">
      <c r="A8" s="2">
        <f>DATEVALUE(A2+1&amp;"/0２/１1")</f>
        <v>45699</v>
      </c>
      <c r="B8" s="5" t="s">
        <v>62</v>
      </c>
      <c r="C8" s="95" t="s">
        <v>347</v>
      </c>
      <c r="D8" s="1"/>
    </row>
    <row r="9" spans="1:5" ht="14.25" customHeight="1" x14ac:dyDescent="0.15">
      <c r="A9" s="2">
        <f>DATEVALUE(A2+1&amp;"/0２/23")</f>
        <v>45711</v>
      </c>
      <c r="B9" s="94" t="s">
        <v>348</v>
      </c>
      <c r="C9" s="95" t="s">
        <v>327</v>
      </c>
      <c r="D9" s="1"/>
    </row>
    <row r="10" spans="1:5" ht="14.25" customHeight="1" x14ac:dyDescent="0.15">
      <c r="A10" s="2">
        <f>DATEVALUE(A2+1&amp;"/0２/24")</f>
        <v>45712</v>
      </c>
      <c r="B10" s="94" t="s">
        <v>534</v>
      </c>
      <c r="C10" s="95" t="s">
        <v>529</v>
      </c>
      <c r="D10" s="1"/>
    </row>
    <row r="11" spans="1:5" ht="14.25" customHeight="1" x14ac:dyDescent="0.15">
      <c r="A11" s="2">
        <f>DATEVALUE(A2+1&amp;"/03/"&amp; IF(OR(A2+1=2001,A2+1=2004,A2+1=2005,A2+1=2008,A2+1=2009,A2+1=2012,A2+1=2013,A2+1=2016,A2+1=2017,A2+1=2020,A2+1=2021,A2+1=2024,A2+1=2025,A2+1=2026,A2+1=2028,A2+1=2029,A2+1=2030),"20","21"))</f>
        <v>45736</v>
      </c>
      <c r="B11" s="5" t="s">
        <v>63</v>
      </c>
      <c r="C11" s="6" t="s">
        <v>58</v>
      </c>
      <c r="D11" s="1"/>
    </row>
    <row r="12" spans="1:5" ht="14.25" customHeight="1" x14ac:dyDescent="0.15">
      <c r="A12" s="2">
        <f>DATEVALUE(A2&amp;"/04/29")</f>
        <v>45411</v>
      </c>
      <c r="B12" s="94" t="s">
        <v>231</v>
      </c>
      <c r="C12" s="95" t="s">
        <v>233</v>
      </c>
      <c r="D12" s="1"/>
    </row>
    <row r="13" spans="1:5" ht="14.25" customHeight="1" x14ac:dyDescent="0.15">
      <c r="A13" s="2">
        <f>DATEVALUE(A2&amp;"/05/03")</f>
        <v>45415</v>
      </c>
      <c r="B13" s="5" t="s">
        <v>64</v>
      </c>
      <c r="C13" s="95" t="s">
        <v>234</v>
      </c>
      <c r="D13" s="1"/>
    </row>
    <row r="14" spans="1:5" ht="14.25" customHeight="1" x14ac:dyDescent="0.15">
      <c r="A14" s="2">
        <f>DATEVALUE(A2&amp;"/05/04")</f>
        <v>45416</v>
      </c>
      <c r="B14" s="94" t="s">
        <v>232</v>
      </c>
      <c r="C14" s="95" t="s">
        <v>235</v>
      </c>
      <c r="D14" s="1"/>
    </row>
    <row r="15" spans="1:5" ht="14.25" customHeight="1" x14ac:dyDescent="0.15">
      <c r="A15" s="2">
        <f>DATEVALUE(A2&amp;"/05/05")</f>
        <v>45417</v>
      </c>
      <c r="B15" s="5" t="s">
        <v>65</v>
      </c>
      <c r="C15" s="95" t="s">
        <v>236</v>
      </c>
      <c r="D15" s="1"/>
    </row>
    <row r="16" spans="1:5" ht="14.25" customHeight="1" x14ac:dyDescent="0.15">
      <c r="A16" s="2">
        <f>DATEVALUE(A2&amp;"/05/06")</f>
        <v>45418</v>
      </c>
      <c r="B16" s="94" t="s">
        <v>497</v>
      </c>
      <c r="C16" s="95" t="s">
        <v>498</v>
      </c>
      <c r="D16" s="1"/>
    </row>
    <row r="17" spans="1:4" ht="14.25" customHeight="1" x14ac:dyDescent="0.15">
      <c r="A17" s="2">
        <f>DATEVALUE(A2&amp;"/07/1５")</f>
        <v>45488</v>
      </c>
      <c r="B17" s="5" t="s">
        <v>66</v>
      </c>
      <c r="C17" s="6" t="s">
        <v>55</v>
      </c>
      <c r="D17" s="7"/>
    </row>
    <row r="18" spans="1:4" ht="14.25" hidden="1" customHeight="1" x14ac:dyDescent="0.15">
      <c r="A18" s="2">
        <f>DATEVALUE(A2&amp;"/07/24")</f>
        <v>45497</v>
      </c>
      <c r="B18" s="94"/>
      <c r="C18" s="95"/>
      <c r="D18" s="7"/>
    </row>
    <row r="19" spans="1:4" ht="14.25" customHeight="1" x14ac:dyDescent="0.15">
      <c r="A19" s="2">
        <f>DATEVALUE(A2&amp;"/08/11")</f>
        <v>45515</v>
      </c>
      <c r="B19" s="94" t="s">
        <v>330</v>
      </c>
      <c r="C19" s="95" t="s">
        <v>331</v>
      </c>
      <c r="D19" s="7"/>
    </row>
    <row r="20" spans="1:4" ht="14.25" customHeight="1" x14ac:dyDescent="0.15">
      <c r="A20" s="2">
        <f>DATEVALUE(A2&amp;"/08/12")</f>
        <v>45516</v>
      </c>
      <c r="B20" s="94" t="s">
        <v>497</v>
      </c>
      <c r="C20" s="95" t="s">
        <v>498</v>
      </c>
      <c r="D20" s="1"/>
    </row>
    <row r="21" spans="1:4" ht="14.25" customHeight="1" x14ac:dyDescent="0.15">
      <c r="A21" s="2">
        <f>DATEVALUE(A2&amp;"/09/16")</f>
        <v>45551</v>
      </c>
      <c r="B21" s="94" t="s">
        <v>499</v>
      </c>
      <c r="C21" s="95" t="s">
        <v>500</v>
      </c>
      <c r="D21" s="1"/>
    </row>
    <row r="22" spans="1:4" ht="14.25" customHeight="1" x14ac:dyDescent="0.15">
      <c r="A22" s="2">
        <f>DATEVALUE(A2&amp;"/09/22")</f>
        <v>45557</v>
      </c>
      <c r="B22" s="94" t="s">
        <v>501</v>
      </c>
      <c r="C22" s="95" t="s">
        <v>502</v>
      </c>
      <c r="D22" s="1"/>
    </row>
    <row r="23" spans="1:4" ht="14.25" customHeight="1" x14ac:dyDescent="0.15">
      <c r="A23" s="2">
        <f>DATEVALUE(A2&amp;"/09/23")</f>
        <v>45558</v>
      </c>
      <c r="B23" s="94" t="s">
        <v>534</v>
      </c>
      <c r="C23" s="95" t="s">
        <v>505</v>
      </c>
      <c r="D23" s="1"/>
    </row>
    <row r="24" spans="1:4" ht="14.25" customHeight="1" x14ac:dyDescent="0.15">
      <c r="A24" s="291">
        <f>DATEVALUE(A2&amp;"/10/"&amp;TEXT(1-WEEKDAY(DATEVALUE(A2&amp;"/10/1"),2)+1+7*(1+IF(WEEKDAY(DATEVALUE(A2&amp;"/10/1"),2)&gt;1,1,0)),"dd"))</f>
        <v>45579</v>
      </c>
      <c r="B24" s="292" t="s">
        <v>346</v>
      </c>
      <c r="C24" s="293" t="s">
        <v>329</v>
      </c>
      <c r="D24" s="294"/>
    </row>
    <row r="25" spans="1:4" ht="14.25" customHeight="1" x14ac:dyDescent="0.15">
      <c r="A25" s="291">
        <f>DATEVALUE(A2&amp;"/11/03")</f>
        <v>45599</v>
      </c>
      <c r="B25" s="292" t="s">
        <v>67</v>
      </c>
      <c r="C25" s="293" t="s">
        <v>425</v>
      </c>
      <c r="D25" s="294"/>
    </row>
    <row r="26" spans="1:4" ht="14.25" customHeight="1" x14ac:dyDescent="0.15">
      <c r="A26" s="291">
        <f>DATEVALUE(A2&amp;"/11/04")</f>
        <v>45600</v>
      </c>
      <c r="B26" s="292" t="s">
        <v>555</v>
      </c>
      <c r="C26" s="293" t="s">
        <v>505</v>
      </c>
      <c r="D26" s="294"/>
    </row>
    <row r="27" spans="1:4" ht="14.25" customHeight="1" x14ac:dyDescent="0.15">
      <c r="A27" s="291">
        <f>DATEVALUE(A2&amp;"/11/23")</f>
        <v>45619</v>
      </c>
      <c r="B27" s="292" t="s">
        <v>68</v>
      </c>
      <c r="C27" s="293" t="s">
        <v>426</v>
      </c>
      <c r="D27" s="294"/>
    </row>
    <row r="28" spans="1:4" ht="14.25" customHeight="1" x14ac:dyDescent="0.15">
      <c r="A28" s="4"/>
      <c r="B28" s="94"/>
      <c r="C28" s="1"/>
      <c r="D28" s="7"/>
    </row>
  </sheetData>
  <mergeCells count="3">
    <mergeCell ref="A1:E1"/>
    <mergeCell ref="A3:E3"/>
    <mergeCell ref="A4:E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90"/>
  <sheetViews>
    <sheetView view="pageBreakPreview" topLeftCell="A21" zoomScale="85" zoomScaleNormal="100" zoomScaleSheetLayoutView="85" workbookViewId="0">
      <selection activeCell="B27" sqref="B27:H28"/>
    </sheetView>
  </sheetViews>
  <sheetFormatPr defaultColWidth="9" defaultRowHeight="13.5" x14ac:dyDescent="0.15"/>
  <cols>
    <col min="1" max="1" width="3" style="146" customWidth="1"/>
    <col min="2" max="21" width="4.375" style="146" customWidth="1"/>
    <col min="22" max="22" width="11.5" style="146" customWidth="1"/>
    <col min="23" max="16384" width="9" style="146"/>
  </cols>
  <sheetData>
    <row r="1" spans="1:22" ht="23.25" customHeight="1" x14ac:dyDescent="0.15"/>
    <row r="2" spans="1:22" ht="23.25" customHeight="1" x14ac:dyDescent="0.15">
      <c r="A2" s="340" t="str">
        <f>基本データ!J4</f>
        <v>令和6年度</v>
      </c>
      <c r="B2" s="340"/>
      <c r="C2" s="340"/>
      <c r="D2" s="340"/>
    </row>
    <row r="3" spans="1:22" ht="23.25" customHeight="1" x14ac:dyDescent="0.15">
      <c r="A3" s="341" t="s">
        <v>427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</row>
    <row r="4" spans="1:22" ht="23.25" customHeight="1" x14ac:dyDescent="0.15">
      <c r="K4" s="147"/>
      <c r="L4" s="147"/>
      <c r="M4" s="147"/>
      <c r="Q4" s="340" t="str">
        <f>基本データ!B5</f>
        <v>○○市立○○学校</v>
      </c>
      <c r="R4" s="340"/>
      <c r="S4" s="340"/>
      <c r="T4" s="340"/>
      <c r="U4" s="340"/>
      <c r="V4" s="340"/>
    </row>
    <row r="5" spans="1:22" ht="23.25" customHeight="1" x14ac:dyDescent="0.15">
      <c r="K5" s="147"/>
      <c r="L5" s="147"/>
      <c r="M5" s="147"/>
      <c r="Q5" s="149"/>
      <c r="R5" s="149"/>
      <c r="S5" s="149"/>
      <c r="T5" s="149"/>
      <c r="U5" s="149"/>
      <c r="V5" s="149"/>
    </row>
    <row r="6" spans="1:22" ht="30" customHeight="1" x14ac:dyDescent="0.15">
      <c r="A6" s="338" t="s">
        <v>319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</row>
    <row r="7" spans="1:22" ht="54" customHeight="1" x14ac:dyDescent="0.15">
      <c r="A7" s="339" t="s">
        <v>496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</row>
    <row r="8" spans="1:22" ht="22.5" customHeight="1" x14ac:dyDescent="0.1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1:22" ht="30" customHeight="1" x14ac:dyDescent="0.15">
      <c r="A9" s="338" t="s">
        <v>320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</row>
    <row r="10" spans="1:22" ht="22.5" customHeight="1" x14ac:dyDescent="0.15">
      <c r="A10" s="339" t="s">
        <v>468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</row>
    <row r="11" spans="1:22" ht="22.5" customHeight="1" x14ac:dyDescent="0.15">
      <c r="A11" s="338" t="s">
        <v>469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</row>
    <row r="12" spans="1:22" ht="22.5" customHeight="1" x14ac:dyDescent="0.15">
      <c r="A12" s="338" t="s">
        <v>465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</row>
    <row r="13" spans="1:22" ht="22.5" customHeight="1" x14ac:dyDescent="0.15">
      <c r="A13" s="338" t="s">
        <v>470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</row>
    <row r="14" spans="1:22" ht="22.5" customHeight="1" x14ac:dyDescent="0.15">
      <c r="A14" s="338" t="s">
        <v>466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</row>
    <row r="15" spans="1:22" ht="22.5" customHeight="1" x14ac:dyDescent="0.15">
      <c r="A15" s="338" t="s">
        <v>467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</row>
    <row r="16" spans="1:22" ht="23.25" customHeight="1" x14ac:dyDescent="0.15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</row>
    <row r="17" spans="1:22" ht="30" customHeight="1" x14ac:dyDescent="0.15">
      <c r="A17" s="338" t="s">
        <v>281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spans="1:22" ht="30.75" customHeight="1" x14ac:dyDescent="0.15">
      <c r="A18" s="148"/>
      <c r="B18" s="338" t="s">
        <v>290</v>
      </c>
      <c r="C18" s="338"/>
      <c r="D18" s="338"/>
      <c r="E18" s="287"/>
      <c r="F18" s="340" t="s">
        <v>291</v>
      </c>
      <c r="G18" s="340"/>
      <c r="H18" s="340"/>
      <c r="I18" s="338" t="s">
        <v>322</v>
      </c>
      <c r="J18" s="338"/>
      <c r="K18" s="338"/>
      <c r="L18" s="338"/>
      <c r="M18" s="338"/>
      <c r="N18" s="338"/>
      <c r="O18" s="338"/>
      <c r="P18" s="148"/>
      <c r="Q18" s="148"/>
      <c r="R18" s="148"/>
      <c r="S18" s="148"/>
      <c r="T18" s="148"/>
      <c r="U18" s="148"/>
      <c r="V18" s="148"/>
    </row>
    <row r="19" spans="1:22" ht="30.75" customHeight="1" x14ac:dyDescent="0.15">
      <c r="A19" s="148"/>
      <c r="B19" s="338" t="s">
        <v>292</v>
      </c>
      <c r="C19" s="338"/>
      <c r="D19" s="338"/>
      <c r="E19" s="338"/>
      <c r="F19" s="340" t="s">
        <v>291</v>
      </c>
      <c r="G19" s="340"/>
      <c r="H19" s="340"/>
      <c r="I19" s="338" t="s">
        <v>296</v>
      </c>
      <c r="J19" s="338"/>
      <c r="K19" s="338"/>
      <c r="L19" s="338"/>
      <c r="M19" s="338"/>
      <c r="N19" s="338"/>
      <c r="O19" s="338"/>
      <c r="P19" s="148"/>
      <c r="Q19" s="148"/>
      <c r="R19" s="148"/>
      <c r="S19" s="148"/>
      <c r="T19" s="148"/>
      <c r="U19" s="148"/>
      <c r="V19" s="148"/>
    </row>
    <row r="20" spans="1:22" ht="30.75" customHeight="1" x14ac:dyDescent="0.15">
      <c r="A20" s="148"/>
      <c r="B20" s="338" t="s">
        <v>293</v>
      </c>
      <c r="C20" s="338"/>
      <c r="D20" s="338"/>
      <c r="E20" s="338"/>
      <c r="F20" s="340" t="s">
        <v>291</v>
      </c>
      <c r="G20" s="340"/>
      <c r="H20" s="340"/>
      <c r="I20" s="338" t="s">
        <v>323</v>
      </c>
      <c r="J20" s="338"/>
      <c r="K20" s="338"/>
      <c r="L20" s="338"/>
      <c r="M20" s="338"/>
      <c r="N20" s="338"/>
      <c r="O20" s="338"/>
      <c r="P20" s="148"/>
      <c r="Q20" s="148"/>
      <c r="R20" s="148"/>
      <c r="S20" s="148"/>
      <c r="T20" s="148"/>
      <c r="U20" s="148"/>
      <c r="V20" s="148"/>
    </row>
    <row r="21" spans="1:22" ht="30.75" customHeight="1" x14ac:dyDescent="0.15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286"/>
      <c r="L21" s="286"/>
      <c r="M21" s="286"/>
      <c r="N21" s="148"/>
      <c r="O21" s="148"/>
      <c r="P21" s="148"/>
      <c r="Q21" s="148"/>
      <c r="R21" s="148"/>
      <c r="S21" s="148"/>
      <c r="T21" s="148"/>
      <c r="U21" s="148"/>
      <c r="V21" s="148"/>
    </row>
    <row r="22" spans="1:22" ht="28.5" customHeight="1" x14ac:dyDescent="0.15">
      <c r="A22" s="338" t="s">
        <v>321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</row>
    <row r="23" spans="1:22" ht="23.25" customHeight="1" x14ac:dyDescent="0.15">
      <c r="A23" s="148"/>
      <c r="B23" s="148"/>
      <c r="C23" s="148"/>
      <c r="D23" s="148"/>
      <c r="E23" s="148"/>
      <c r="F23" s="148"/>
      <c r="G23" s="148"/>
      <c r="H23" s="148"/>
      <c r="I23" s="352" t="s">
        <v>303</v>
      </c>
      <c r="J23" s="352"/>
      <c r="K23" s="352"/>
      <c r="L23" s="352"/>
      <c r="M23" s="352"/>
      <c r="N23" s="148"/>
      <c r="O23" s="148"/>
      <c r="P23" s="148"/>
      <c r="Q23" s="148"/>
      <c r="R23" s="148"/>
      <c r="S23" s="148"/>
      <c r="T23" s="148"/>
      <c r="U23" s="148"/>
      <c r="V23" s="148"/>
    </row>
    <row r="24" spans="1:22" ht="23.25" customHeight="1" x14ac:dyDescent="0.15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286"/>
      <c r="L24" s="286"/>
      <c r="M24" s="286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2" ht="23.25" customHeight="1" x14ac:dyDescent="0.15">
      <c r="A25" s="148"/>
      <c r="B25" s="148"/>
      <c r="C25" s="148"/>
      <c r="D25" s="148"/>
      <c r="E25" s="148"/>
      <c r="F25" s="148"/>
      <c r="G25" s="148"/>
      <c r="H25" s="148"/>
      <c r="I25" s="352" t="s">
        <v>304</v>
      </c>
      <c r="J25" s="352"/>
      <c r="K25" s="352"/>
      <c r="L25" s="352"/>
      <c r="M25" s="352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2" ht="23.25" customHeight="1" x14ac:dyDescent="0.15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286"/>
      <c r="L26" s="286"/>
      <c r="M26" s="286"/>
      <c r="N26" s="148"/>
      <c r="O26" s="148"/>
      <c r="P26" s="148"/>
      <c r="Q26" s="148"/>
      <c r="R26" s="148"/>
      <c r="S26" s="148"/>
      <c r="T26" s="148"/>
      <c r="U26" s="148"/>
      <c r="V26" s="148"/>
    </row>
    <row r="27" spans="1:22" ht="23.25" customHeight="1" x14ac:dyDescent="0.15">
      <c r="A27" s="148"/>
      <c r="B27" s="404" t="s">
        <v>563</v>
      </c>
      <c r="C27" s="404"/>
      <c r="D27" s="404"/>
      <c r="E27" s="404"/>
      <c r="F27" s="404"/>
      <c r="G27" s="404"/>
      <c r="H27" s="404"/>
      <c r="I27" s="352" t="s">
        <v>297</v>
      </c>
      <c r="J27" s="352"/>
      <c r="K27" s="352"/>
      <c r="L27" s="352"/>
      <c r="M27" s="352"/>
      <c r="N27" s="148"/>
      <c r="O27" s="148"/>
      <c r="P27" s="148"/>
      <c r="Q27" s="148"/>
      <c r="R27" s="148"/>
      <c r="S27" s="148"/>
      <c r="T27" s="148"/>
      <c r="U27" s="148"/>
      <c r="V27" s="148"/>
    </row>
    <row r="28" spans="1:22" ht="23.25" customHeight="1" x14ac:dyDescent="0.15">
      <c r="A28" s="148"/>
      <c r="B28" s="404"/>
      <c r="C28" s="404"/>
      <c r="D28" s="404"/>
      <c r="E28" s="404"/>
      <c r="F28" s="404"/>
      <c r="G28" s="404"/>
      <c r="H28" s="404"/>
      <c r="I28" s="148"/>
      <c r="J28" s="148"/>
      <c r="K28" s="286"/>
      <c r="L28" s="286"/>
      <c r="M28" s="286"/>
      <c r="N28" s="148"/>
      <c r="O28" s="148"/>
      <c r="P28" s="148"/>
      <c r="Q28" s="148"/>
      <c r="R28" s="148"/>
      <c r="S28" s="148"/>
      <c r="T28" s="148"/>
      <c r="U28" s="148"/>
      <c r="V28" s="148"/>
    </row>
    <row r="29" spans="1:22" ht="23.25" customHeight="1" x14ac:dyDescent="0.15">
      <c r="A29" s="148"/>
      <c r="B29" s="148"/>
      <c r="C29" s="148"/>
      <c r="D29" s="148"/>
      <c r="E29" s="148"/>
      <c r="F29" s="148"/>
      <c r="G29" s="148"/>
      <c r="H29" s="148"/>
      <c r="I29" s="352" t="s">
        <v>298</v>
      </c>
      <c r="J29" s="352"/>
      <c r="K29" s="352"/>
      <c r="L29" s="352"/>
      <c r="M29" s="352"/>
      <c r="N29" s="148"/>
      <c r="O29" s="148"/>
      <c r="P29" s="148"/>
      <c r="Q29" s="148"/>
      <c r="R29" s="148"/>
      <c r="S29" s="148"/>
      <c r="T29" s="148"/>
      <c r="U29" s="148"/>
      <c r="V29" s="148"/>
    </row>
    <row r="30" spans="1:22" ht="23.25" customHeight="1" x14ac:dyDescent="0.15">
      <c r="A30" s="148"/>
      <c r="B30" s="148"/>
      <c r="C30" s="148"/>
      <c r="D30" s="148"/>
      <c r="E30" s="353" t="s">
        <v>305</v>
      </c>
      <c r="F30" s="353"/>
      <c r="G30" s="148"/>
      <c r="H30" s="148"/>
      <c r="I30" s="148"/>
      <c r="J30" s="148"/>
      <c r="K30" s="286"/>
      <c r="L30" s="286"/>
      <c r="M30" s="286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2" ht="23.25" customHeight="1" x14ac:dyDescent="0.15">
      <c r="A31" s="148"/>
      <c r="B31" s="148"/>
      <c r="C31" s="148"/>
      <c r="D31" s="148"/>
      <c r="E31" s="148"/>
      <c r="F31" s="148"/>
      <c r="G31" s="148"/>
      <c r="H31" s="148"/>
      <c r="I31" s="352" t="s">
        <v>299</v>
      </c>
      <c r="J31" s="352"/>
      <c r="K31" s="352"/>
      <c r="L31" s="352"/>
      <c r="M31" s="352"/>
      <c r="N31" s="148"/>
      <c r="O31" s="148"/>
      <c r="P31" s="148"/>
      <c r="Q31" s="148"/>
      <c r="R31" s="148"/>
      <c r="S31" s="148"/>
      <c r="T31" s="148"/>
      <c r="U31" s="148"/>
      <c r="V31" s="148"/>
    </row>
    <row r="32" spans="1:22" ht="23.25" customHeight="1" x14ac:dyDescent="0.15">
      <c r="A32" s="148"/>
      <c r="B32" s="148"/>
      <c r="C32" s="148"/>
      <c r="D32" s="148"/>
      <c r="E32" s="148"/>
      <c r="F32" s="148"/>
      <c r="G32" s="148"/>
      <c r="H32" s="148"/>
      <c r="I32" s="286"/>
      <c r="J32" s="286"/>
      <c r="K32" s="286"/>
      <c r="L32" s="286"/>
      <c r="M32" s="286"/>
      <c r="N32" s="148"/>
      <c r="O32" s="148"/>
      <c r="P32" s="148"/>
      <c r="Q32" s="148"/>
      <c r="R32" s="148"/>
      <c r="S32" s="148"/>
      <c r="T32" s="148"/>
      <c r="U32" s="148"/>
      <c r="V32" s="148"/>
    </row>
    <row r="33" spans="1:22" ht="23.25" customHeight="1" x14ac:dyDescent="0.15">
      <c r="A33" s="148"/>
      <c r="B33" s="148"/>
      <c r="C33" s="148"/>
      <c r="D33" s="352" t="s">
        <v>302</v>
      </c>
      <c r="E33" s="352"/>
      <c r="F33" s="352"/>
      <c r="G33" s="352"/>
      <c r="H33" s="352"/>
      <c r="I33" s="352"/>
      <c r="J33" s="286"/>
      <c r="K33" s="286"/>
      <c r="L33" s="286"/>
      <c r="M33" s="352" t="s">
        <v>301</v>
      </c>
      <c r="N33" s="352"/>
      <c r="O33" s="352"/>
      <c r="P33" s="352"/>
      <c r="Q33" s="352"/>
      <c r="R33" s="352"/>
      <c r="S33" s="148"/>
      <c r="T33" s="148"/>
      <c r="U33" s="148"/>
      <c r="V33" s="148"/>
    </row>
    <row r="34" spans="1:22" ht="23.25" customHeight="1" x14ac:dyDescent="0.15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286"/>
      <c r="L34" s="286"/>
      <c r="M34" s="286"/>
      <c r="N34" s="148"/>
      <c r="O34" s="148"/>
      <c r="P34" s="148"/>
      <c r="Q34" s="148"/>
      <c r="R34" s="148"/>
      <c r="S34" s="148"/>
      <c r="T34" s="148"/>
      <c r="U34" s="148"/>
      <c r="V34" s="148"/>
    </row>
    <row r="35" spans="1:22" ht="23.25" customHeight="1" x14ac:dyDescent="0.15">
      <c r="A35" s="148"/>
      <c r="B35" s="148"/>
      <c r="C35" s="148"/>
      <c r="D35" s="148"/>
      <c r="E35" s="148"/>
      <c r="F35" s="148"/>
      <c r="G35" s="148"/>
      <c r="H35" s="148"/>
      <c r="I35" s="352" t="s">
        <v>300</v>
      </c>
      <c r="J35" s="352"/>
      <c r="K35" s="352"/>
      <c r="L35" s="352"/>
      <c r="M35" s="352"/>
      <c r="N35" s="148"/>
      <c r="O35" s="148"/>
      <c r="P35" s="148"/>
      <c r="Q35" s="148"/>
      <c r="R35" s="148"/>
      <c r="S35" s="148"/>
      <c r="T35" s="148"/>
      <c r="U35" s="148"/>
      <c r="V35" s="148"/>
    </row>
    <row r="36" spans="1:22" ht="9" customHeight="1" x14ac:dyDescent="0.15">
      <c r="A36" s="148"/>
      <c r="B36" s="148"/>
      <c r="C36" s="148"/>
      <c r="D36" s="148"/>
      <c r="E36" s="148"/>
      <c r="F36" s="148"/>
      <c r="G36" s="148"/>
      <c r="H36" s="148"/>
      <c r="I36" s="150"/>
      <c r="J36" s="150"/>
      <c r="K36" s="150"/>
      <c r="L36" s="150"/>
      <c r="M36" s="150"/>
      <c r="N36" s="148"/>
      <c r="O36" s="148"/>
      <c r="P36" s="148"/>
      <c r="Q36" s="148"/>
      <c r="R36" s="148"/>
      <c r="S36" s="148"/>
      <c r="T36" s="148"/>
      <c r="U36" s="148"/>
      <c r="V36" s="148"/>
    </row>
    <row r="37" spans="1:22" ht="29.25" customHeight="1" x14ac:dyDescent="0.15">
      <c r="A37" s="338" t="s">
        <v>282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</row>
    <row r="38" spans="1:22" ht="21" customHeight="1" x14ac:dyDescent="0.15">
      <c r="A38" s="338" t="s">
        <v>473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</row>
    <row r="39" spans="1:22" ht="21" customHeight="1" x14ac:dyDescent="0.15">
      <c r="A39" s="338" t="s">
        <v>472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</row>
    <row r="40" spans="1:22" ht="21" customHeight="1" x14ac:dyDescent="0.15">
      <c r="A40" s="338" t="s">
        <v>556</v>
      </c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</row>
    <row r="41" spans="1:22" ht="21" customHeight="1" x14ac:dyDescent="0.15">
      <c r="A41" s="338" t="s">
        <v>474</v>
      </c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</row>
    <row r="42" spans="1:22" ht="21" customHeight="1" x14ac:dyDescent="0.15">
      <c r="A42" s="338" t="s">
        <v>476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</row>
    <row r="43" spans="1:22" ht="21" customHeight="1" x14ac:dyDescent="0.15">
      <c r="A43" s="338" t="s">
        <v>475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</row>
    <row r="44" spans="1:22" ht="21" customHeight="1" x14ac:dyDescent="0.15">
      <c r="A44" s="402" t="s">
        <v>471</v>
      </c>
      <c r="B44" s="402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</row>
    <row r="45" spans="1:22" ht="21" customHeight="1" x14ac:dyDescent="0.15">
      <c r="A45" s="402" t="s">
        <v>478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</row>
    <row r="46" spans="1:22" ht="21" customHeight="1" x14ac:dyDescent="0.15">
      <c r="A46" s="402" t="s">
        <v>477</v>
      </c>
      <c r="B46" s="402"/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</row>
    <row r="47" spans="1:22" ht="21" customHeight="1" x14ac:dyDescent="0.15">
      <c r="A47" s="402" t="s">
        <v>479</v>
      </c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</row>
    <row r="48" spans="1:22" ht="21" customHeight="1" x14ac:dyDescent="0.15">
      <c r="A48" s="402" t="s">
        <v>480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</row>
    <row r="49" spans="1:22" ht="21" customHeight="1" x14ac:dyDescent="0.15">
      <c r="A49" s="402" t="s">
        <v>482</v>
      </c>
      <c r="B49" s="402"/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</row>
    <row r="50" spans="1:22" ht="21" customHeight="1" x14ac:dyDescent="0.15">
      <c r="A50" s="402" t="s">
        <v>481</v>
      </c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</row>
    <row r="51" spans="1:22" ht="15" customHeight="1" x14ac:dyDescent="0.15"/>
    <row r="52" spans="1:22" ht="30" customHeight="1" thickBot="1" x14ac:dyDescent="0.2">
      <c r="A52" s="338" t="s">
        <v>283</v>
      </c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</row>
    <row r="53" spans="1:22" ht="55.5" customHeight="1" thickBot="1" x14ac:dyDescent="0.2">
      <c r="A53" s="148"/>
      <c r="B53" s="342" t="s">
        <v>318</v>
      </c>
      <c r="C53" s="343"/>
      <c r="D53" s="344" t="s">
        <v>285</v>
      </c>
      <c r="E53" s="345"/>
      <c r="F53" s="345"/>
      <c r="G53" s="345"/>
      <c r="H53" s="346"/>
      <c r="I53" s="344" t="s">
        <v>31</v>
      </c>
      <c r="J53" s="346"/>
      <c r="K53" s="347" t="s">
        <v>284</v>
      </c>
      <c r="L53" s="348"/>
      <c r="M53" s="347" t="s">
        <v>33</v>
      </c>
      <c r="N53" s="348"/>
      <c r="O53" s="348" t="s">
        <v>0</v>
      </c>
      <c r="P53" s="348"/>
      <c r="Q53" s="347" t="s">
        <v>442</v>
      </c>
      <c r="R53" s="349"/>
      <c r="S53" s="350"/>
      <c r="T53" s="351"/>
      <c r="U53" s="148"/>
      <c r="V53" s="148"/>
    </row>
    <row r="54" spans="1:22" ht="25.5" customHeight="1" x14ac:dyDescent="0.15">
      <c r="A54" s="148"/>
      <c r="B54" s="405" t="s">
        <v>294</v>
      </c>
      <c r="C54" s="406"/>
      <c r="D54" s="358" t="s">
        <v>132</v>
      </c>
      <c r="E54" s="359"/>
      <c r="F54" s="359"/>
      <c r="G54" s="359"/>
      <c r="H54" s="360"/>
      <c r="I54" s="354"/>
      <c r="J54" s="355"/>
      <c r="K54" s="354"/>
      <c r="L54" s="355"/>
      <c r="M54" s="354"/>
      <c r="N54" s="355"/>
      <c r="O54" s="354"/>
      <c r="P54" s="355"/>
      <c r="Q54" s="376">
        <f>SUM(I54:P54)</f>
        <v>0</v>
      </c>
      <c r="R54" s="377"/>
      <c r="S54" s="274"/>
      <c r="T54" s="275"/>
      <c r="U54" s="148"/>
      <c r="V54" s="148"/>
    </row>
    <row r="55" spans="1:22" ht="25.5" customHeight="1" x14ac:dyDescent="0.15">
      <c r="A55" s="148"/>
      <c r="B55" s="407"/>
      <c r="C55" s="408"/>
      <c r="D55" s="361" t="s">
        <v>286</v>
      </c>
      <c r="E55" s="362"/>
      <c r="F55" s="362"/>
      <c r="G55" s="362"/>
      <c r="H55" s="363"/>
      <c r="I55" s="356"/>
      <c r="J55" s="357"/>
      <c r="K55" s="356"/>
      <c r="L55" s="357"/>
      <c r="M55" s="356"/>
      <c r="N55" s="357"/>
      <c r="O55" s="356"/>
      <c r="P55" s="357"/>
      <c r="Q55" s="379">
        <f>SUM(I55:P55)</f>
        <v>0</v>
      </c>
      <c r="R55" s="380"/>
      <c r="S55" s="274"/>
      <c r="T55" s="275"/>
      <c r="U55" s="148"/>
      <c r="V55" s="148"/>
    </row>
    <row r="56" spans="1:22" ht="25.5" customHeight="1" x14ac:dyDescent="0.15">
      <c r="A56" s="148"/>
      <c r="B56" s="407"/>
      <c r="C56" s="408"/>
      <c r="D56" s="361" t="s">
        <v>324</v>
      </c>
      <c r="E56" s="362"/>
      <c r="F56" s="362"/>
      <c r="G56" s="362"/>
      <c r="H56" s="363"/>
      <c r="I56" s="356"/>
      <c r="J56" s="357"/>
      <c r="K56" s="356"/>
      <c r="L56" s="357"/>
      <c r="M56" s="356"/>
      <c r="N56" s="357"/>
      <c r="O56" s="356"/>
      <c r="P56" s="357"/>
      <c r="Q56" s="379">
        <f>SUM(I56:P56)</f>
        <v>0</v>
      </c>
      <c r="R56" s="380"/>
      <c r="S56" s="274"/>
      <c r="T56" s="275"/>
      <c r="U56" s="148"/>
      <c r="V56" s="148"/>
    </row>
    <row r="57" spans="1:22" ht="25.5" customHeight="1" x14ac:dyDescent="0.15">
      <c r="A57" s="148"/>
      <c r="B57" s="409"/>
      <c r="C57" s="410"/>
      <c r="D57" s="361" t="s">
        <v>287</v>
      </c>
      <c r="E57" s="362"/>
      <c r="F57" s="362"/>
      <c r="G57" s="362"/>
      <c r="H57" s="363"/>
      <c r="I57" s="356"/>
      <c r="J57" s="357"/>
      <c r="K57" s="356"/>
      <c r="L57" s="357"/>
      <c r="M57" s="356"/>
      <c r="N57" s="357"/>
      <c r="O57" s="356"/>
      <c r="P57" s="357"/>
      <c r="Q57" s="379">
        <f>SUM(I57:P57)</f>
        <v>0</v>
      </c>
      <c r="R57" s="380"/>
      <c r="S57" s="274"/>
      <c r="T57" s="275"/>
      <c r="U57" s="148"/>
      <c r="V57" s="148"/>
    </row>
    <row r="58" spans="1:22" ht="25.5" customHeight="1" x14ac:dyDescent="0.15">
      <c r="A58" s="148"/>
      <c r="B58" s="386" t="s">
        <v>288</v>
      </c>
      <c r="C58" s="362"/>
      <c r="D58" s="362"/>
      <c r="E58" s="362"/>
      <c r="F58" s="362"/>
      <c r="G58" s="362"/>
      <c r="H58" s="363"/>
      <c r="I58" s="356"/>
      <c r="J58" s="357"/>
      <c r="K58" s="356"/>
      <c r="L58" s="357"/>
      <c r="M58" s="356"/>
      <c r="N58" s="357"/>
      <c r="O58" s="356"/>
      <c r="P58" s="357"/>
      <c r="Q58" s="379">
        <f>SUM(I58:P58)</f>
        <v>0</v>
      </c>
      <c r="R58" s="380"/>
      <c r="S58" s="274"/>
      <c r="T58" s="275"/>
      <c r="U58" s="148"/>
      <c r="V58" s="148"/>
    </row>
    <row r="59" spans="1:22" ht="25.5" customHeight="1" thickBot="1" x14ac:dyDescent="0.2">
      <c r="A59" s="148"/>
      <c r="B59" s="387" t="s">
        <v>289</v>
      </c>
      <c r="C59" s="388"/>
      <c r="D59" s="388"/>
      <c r="E59" s="388"/>
      <c r="F59" s="388"/>
      <c r="G59" s="388"/>
      <c r="H59" s="389"/>
      <c r="I59" s="390">
        <f>I57+I58</f>
        <v>0</v>
      </c>
      <c r="J59" s="391"/>
      <c r="K59" s="390">
        <f>K57+K58</f>
        <v>0</v>
      </c>
      <c r="L59" s="391"/>
      <c r="M59" s="390">
        <f>M57+M58</f>
        <v>0</v>
      </c>
      <c r="N59" s="391"/>
      <c r="O59" s="390">
        <f>O57+O58</f>
        <v>0</v>
      </c>
      <c r="P59" s="391"/>
      <c r="Q59" s="390">
        <f>Q57+Q58</f>
        <v>0</v>
      </c>
      <c r="R59" s="401"/>
      <c r="S59" s="274"/>
      <c r="T59" s="275"/>
      <c r="U59" s="148"/>
      <c r="V59" s="148"/>
    </row>
    <row r="60" spans="1:22" ht="15.75" customHeight="1" x14ac:dyDescent="0.15"/>
    <row r="61" spans="1:22" ht="30" customHeight="1" x14ac:dyDescent="0.15">
      <c r="A61" s="338" t="s">
        <v>295</v>
      </c>
      <c r="B61" s="338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</row>
    <row r="62" spans="1:22" ht="21.6" customHeight="1" x14ac:dyDescent="0.15">
      <c r="A62" s="403" t="s">
        <v>483</v>
      </c>
      <c r="B62" s="403"/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3"/>
    </row>
    <row r="63" spans="1:22" ht="21.6" customHeight="1" x14ac:dyDescent="0.15">
      <c r="A63" s="403" t="s">
        <v>484</v>
      </c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  <c r="U63" s="403"/>
      <c r="V63" s="403"/>
    </row>
    <row r="64" spans="1:22" ht="21.6" customHeight="1" x14ac:dyDescent="0.15">
      <c r="A64" s="403" t="s">
        <v>485</v>
      </c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</row>
    <row r="65" spans="1:22" ht="15" thickBot="1" x14ac:dyDescent="0.2">
      <c r="A65" s="148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</row>
    <row r="66" spans="1:22" ht="24" customHeight="1" thickBot="1" x14ac:dyDescent="0.2">
      <c r="A66" s="148"/>
      <c r="B66" s="378"/>
      <c r="C66" s="348"/>
      <c r="D66" s="349"/>
      <c r="E66" s="346" t="s">
        <v>312</v>
      </c>
      <c r="F66" s="348"/>
      <c r="G66" s="348"/>
      <c r="H66" s="348" t="s">
        <v>313</v>
      </c>
      <c r="I66" s="348"/>
      <c r="J66" s="348"/>
      <c r="K66" s="348" t="s">
        <v>314</v>
      </c>
      <c r="L66" s="348"/>
      <c r="M66" s="348"/>
      <c r="N66" s="348" t="s">
        <v>315</v>
      </c>
      <c r="O66" s="348"/>
      <c r="P66" s="348"/>
      <c r="Q66" s="348" t="s">
        <v>316</v>
      </c>
      <c r="R66" s="348"/>
      <c r="S66" s="349"/>
      <c r="T66" s="148"/>
      <c r="U66" s="148"/>
      <c r="V66" s="148"/>
    </row>
    <row r="67" spans="1:22" ht="24" customHeight="1" x14ac:dyDescent="0.15">
      <c r="A67" s="148"/>
      <c r="B67" s="381" t="s">
        <v>306</v>
      </c>
      <c r="C67" s="382"/>
      <c r="D67" s="383"/>
      <c r="E67" s="384"/>
      <c r="F67" s="385"/>
      <c r="G67" s="385"/>
      <c r="H67" s="392" t="s">
        <v>317</v>
      </c>
      <c r="I67" s="393"/>
      <c r="J67" s="394"/>
      <c r="K67" s="385"/>
      <c r="L67" s="385"/>
      <c r="M67" s="385"/>
      <c r="N67" s="385"/>
      <c r="O67" s="385"/>
      <c r="P67" s="385"/>
      <c r="Q67" s="385"/>
      <c r="R67" s="385"/>
      <c r="S67" s="411"/>
      <c r="T67" s="148"/>
      <c r="U67" s="148"/>
      <c r="V67" s="148"/>
    </row>
    <row r="68" spans="1:22" ht="24" customHeight="1" x14ac:dyDescent="0.15">
      <c r="A68" s="148"/>
      <c r="B68" s="373" t="s">
        <v>307</v>
      </c>
      <c r="C68" s="352"/>
      <c r="D68" s="374"/>
      <c r="E68" s="375"/>
      <c r="F68" s="365"/>
      <c r="G68" s="365"/>
      <c r="H68" s="395"/>
      <c r="I68" s="396"/>
      <c r="J68" s="397"/>
      <c r="K68" s="365" t="s">
        <v>293</v>
      </c>
      <c r="L68" s="365"/>
      <c r="M68" s="365"/>
      <c r="N68" s="365"/>
      <c r="O68" s="365"/>
      <c r="P68" s="365"/>
      <c r="Q68" s="365"/>
      <c r="R68" s="365"/>
      <c r="S68" s="366"/>
      <c r="T68" s="148"/>
      <c r="U68" s="148"/>
      <c r="V68" s="148"/>
    </row>
    <row r="69" spans="1:22" ht="24" customHeight="1" x14ac:dyDescent="0.15">
      <c r="A69" s="148"/>
      <c r="B69" s="373" t="s">
        <v>308</v>
      </c>
      <c r="C69" s="352"/>
      <c r="D69" s="374"/>
      <c r="E69" s="375"/>
      <c r="F69" s="365"/>
      <c r="G69" s="365"/>
      <c r="H69" s="395"/>
      <c r="I69" s="396"/>
      <c r="J69" s="397"/>
      <c r="K69" s="365" t="s">
        <v>293</v>
      </c>
      <c r="L69" s="365"/>
      <c r="M69" s="365"/>
      <c r="N69" s="365"/>
      <c r="O69" s="365"/>
      <c r="P69" s="365"/>
      <c r="Q69" s="365"/>
      <c r="R69" s="365"/>
      <c r="S69" s="366"/>
      <c r="T69" s="148"/>
      <c r="U69" s="148"/>
      <c r="V69" s="148"/>
    </row>
    <row r="70" spans="1:22" ht="24" customHeight="1" x14ac:dyDescent="0.15">
      <c r="A70" s="148"/>
      <c r="B70" s="373" t="s">
        <v>309</v>
      </c>
      <c r="C70" s="352"/>
      <c r="D70" s="374"/>
      <c r="E70" s="375"/>
      <c r="F70" s="365"/>
      <c r="G70" s="365"/>
      <c r="H70" s="395"/>
      <c r="I70" s="396"/>
      <c r="J70" s="397"/>
      <c r="K70" s="365" t="s">
        <v>293</v>
      </c>
      <c r="L70" s="365"/>
      <c r="M70" s="365"/>
      <c r="N70" s="365"/>
      <c r="O70" s="365"/>
      <c r="P70" s="365"/>
      <c r="Q70" s="365"/>
      <c r="R70" s="365"/>
      <c r="S70" s="366"/>
      <c r="T70" s="148"/>
      <c r="U70" s="148"/>
      <c r="V70" s="148"/>
    </row>
    <row r="71" spans="1:22" ht="24" customHeight="1" x14ac:dyDescent="0.15">
      <c r="A71" s="148"/>
      <c r="B71" s="373" t="s">
        <v>310</v>
      </c>
      <c r="C71" s="352"/>
      <c r="D71" s="374"/>
      <c r="E71" s="375"/>
      <c r="F71" s="365"/>
      <c r="G71" s="365"/>
      <c r="H71" s="395"/>
      <c r="I71" s="396"/>
      <c r="J71" s="397"/>
      <c r="K71" s="365"/>
      <c r="L71" s="365"/>
      <c r="M71" s="365"/>
      <c r="N71" s="365"/>
      <c r="O71" s="365"/>
      <c r="P71" s="365"/>
      <c r="Q71" s="365"/>
      <c r="R71" s="365"/>
      <c r="S71" s="366"/>
      <c r="T71" s="148"/>
      <c r="U71" s="148"/>
      <c r="V71" s="148"/>
    </row>
    <row r="72" spans="1:22" ht="24" customHeight="1" thickBot="1" x14ac:dyDescent="0.2">
      <c r="A72" s="148"/>
      <c r="B72" s="367" t="s">
        <v>311</v>
      </c>
      <c r="C72" s="368"/>
      <c r="D72" s="369"/>
      <c r="E72" s="370"/>
      <c r="F72" s="371"/>
      <c r="G72" s="371"/>
      <c r="H72" s="398"/>
      <c r="I72" s="399"/>
      <c r="J72" s="400"/>
      <c r="K72" s="371"/>
      <c r="L72" s="371"/>
      <c r="M72" s="371"/>
      <c r="N72" s="371"/>
      <c r="O72" s="371"/>
      <c r="P72" s="371"/>
      <c r="Q72" s="371" t="s">
        <v>292</v>
      </c>
      <c r="R72" s="371"/>
      <c r="S72" s="372"/>
      <c r="T72" s="148"/>
      <c r="U72" s="148"/>
      <c r="V72" s="148"/>
    </row>
    <row r="73" spans="1:22" ht="10.5" customHeight="1" x14ac:dyDescent="0.15">
      <c r="A73" s="148"/>
      <c r="B73" s="150"/>
      <c r="C73" s="150"/>
      <c r="D73" s="150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48"/>
      <c r="U73" s="148"/>
      <c r="V73" s="148"/>
    </row>
    <row r="74" spans="1:22" ht="63" customHeight="1" x14ac:dyDescent="0.15">
      <c r="A74" s="148"/>
      <c r="B74" s="339" t="s">
        <v>557</v>
      </c>
      <c r="C74" s="364"/>
      <c r="D74" s="364"/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364"/>
      <c r="P74" s="364"/>
      <c r="Q74" s="364"/>
      <c r="R74" s="364"/>
      <c r="S74" s="364"/>
      <c r="T74" s="364"/>
      <c r="U74" s="364"/>
      <c r="V74" s="364"/>
    </row>
    <row r="75" spans="1:22" ht="30" customHeight="1" x14ac:dyDescent="0.15">
      <c r="A75" s="338" t="s">
        <v>462</v>
      </c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</row>
    <row r="76" spans="1:22" ht="22.5" customHeight="1" x14ac:dyDescent="0.15">
      <c r="A76" s="338" t="s">
        <v>486</v>
      </c>
      <c r="B76" s="338"/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</row>
    <row r="77" spans="1:22" ht="22.5" customHeight="1" x14ac:dyDescent="0.15">
      <c r="A77" s="338" t="s">
        <v>487</v>
      </c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</row>
    <row r="78" spans="1:22" ht="22.5" customHeight="1" x14ac:dyDescent="0.15">
      <c r="A78" s="338" t="s">
        <v>488</v>
      </c>
      <c r="B78" s="338"/>
      <c r="C78" s="338"/>
      <c r="D78" s="338"/>
      <c r="E78" s="338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</row>
    <row r="79" spans="1:22" ht="22.5" customHeight="1" x14ac:dyDescent="0.15">
      <c r="A79" s="338" t="s">
        <v>489</v>
      </c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</row>
    <row r="80" spans="1:22" ht="22.5" customHeight="1" x14ac:dyDescent="0.15">
      <c r="A80" s="338" t="s">
        <v>490</v>
      </c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</row>
    <row r="81" spans="1:22" ht="22.5" customHeight="1" x14ac:dyDescent="0.15">
      <c r="A81" s="338" t="s">
        <v>491</v>
      </c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</row>
    <row r="82" spans="1:22" ht="22.5" customHeight="1" x14ac:dyDescent="0.15">
      <c r="A82" s="338" t="s">
        <v>492</v>
      </c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</row>
    <row r="83" spans="1:22" ht="24" customHeight="1" x14ac:dyDescent="0.15">
      <c r="A83" s="148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</row>
    <row r="84" spans="1:22" ht="30.75" customHeight="1" x14ac:dyDescent="0.15">
      <c r="A84" s="338" t="s">
        <v>463</v>
      </c>
      <c r="B84" s="338"/>
      <c r="C84" s="338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</row>
    <row r="85" spans="1:22" ht="21.95" customHeight="1" x14ac:dyDescent="0.15">
      <c r="A85" s="338" t="s">
        <v>558</v>
      </c>
      <c r="B85" s="338"/>
      <c r="C85" s="338"/>
      <c r="D85" s="338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</row>
    <row r="86" spans="1:22" ht="21.95" customHeight="1" x14ac:dyDescent="0.15">
      <c r="A86" s="338" t="s">
        <v>494</v>
      </c>
      <c r="B86" s="338"/>
      <c r="C86" s="338"/>
      <c r="D86" s="338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</row>
    <row r="87" spans="1:22" ht="21.95" customHeight="1" x14ac:dyDescent="0.15">
      <c r="A87" s="338" t="s">
        <v>495</v>
      </c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</row>
    <row r="88" spans="1:22" ht="21.95" customHeight="1" x14ac:dyDescent="0.15">
      <c r="A88" s="338" t="s">
        <v>560</v>
      </c>
      <c r="B88" s="338"/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38"/>
      <c r="N88" s="338"/>
      <c r="O88" s="338"/>
      <c r="P88" s="338"/>
      <c r="Q88" s="338"/>
      <c r="R88" s="338"/>
      <c r="S88" s="338"/>
      <c r="T88" s="338"/>
      <c r="U88" s="338"/>
      <c r="V88" s="338"/>
    </row>
    <row r="89" spans="1:22" ht="21.95" customHeight="1" x14ac:dyDescent="0.15">
      <c r="A89" s="338" t="s">
        <v>559</v>
      </c>
      <c r="B89" s="338"/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</row>
    <row r="90" spans="1:22" ht="21.95" customHeight="1" x14ac:dyDescent="0.15">
      <c r="A90" s="339" t="s">
        <v>493</v>
      </c>
      <c r="B90" s="339"/>
      <c r="C90" s="339"/>
      <c r="D90" s="339"/>
      <c r="E90" s="339"/>
      <c r="F90" s="339"/>
      <c r="G90" s="339"/>
      <c r="H90" s="339"/>
      <c r="I90" s="339"/>
      <c r="J90" s="339"/>
      <c r="K90" s="339"/>
      <c r="L90" s="339"/>
      <c r="M90" s="339"/>
      <c r="N90" s="339"/>
      <c r="O90" s="339"/>
      <c r="P90" s="339"/>
      <c r="Q90" s="339"/>
      <c r="R90" s="339"/>
      <c r="S90" s="339"/>
      <c r="T90" s="339"/>
      <c r="U90" s="339"/>
      <c r="V90" s="339"/>
    </row>
  </sheetData>
  <mergeCells count="150">
    <mergeCell ref="B27:H28"/>
    <mergeCell ref="A90:V90"/>
    <mergeCell ref="A82:V82"/>
    <mergeCell ref="A77:V77"/>
    <mergeCell ref="A78:V78"/>
    <mergeCell ref="A79:V79"/>
    <mergeCell ref="A85:V85"/>
    <mergeCell ref="A86:V86"/>
    <mergeCell ref="A87:V87"/>
    <mergeCell ref="A88:V88"/>
    <mergeCell ref="A89:V89"/>
    <mergeCell ref="B54:C57"/>
    <mergeCell ref="O55:P55"/>
    <mergeCell ref="A64:V64"/>
    <mergeCell ref="A62:V62"/>
    <mergeCell ref="A76:V76"/>
    <mergeCell ref="A80:V80"/>
    <mergeCell ref="A81:V81"/>
    <mergeCell ref="N67:P67"/>
    <mergeCell ref="Q67:S67"/>
    <mergeCell ref="O59:P59"/>
    <mergeCell ref="E66:G66"/>
    <mergeCell ref="H66:J66"/>
    <mergeCell ref="K71:M71"/>
    <mergeCell ref="I25:M25"/>
    <mergeCell ref="I27:M27"/>
    <mergeCell ref="I29:M29"/>
    <mergeCell ref="I31:M31"/>
    <mergeCell ref="A37:V37"/>
    <mergeCell ref="A52:V52"/>
    <mergeCell ref="K53:L53"/>
    <mergeCell ref="I54:J54"/>
    <mergeCell ref="K72:M72"/>
    <mergeCell ref="H67:J72"/>
    <mergeCell ref="Q59:R59"/>
    <mergeCell ref="K67:M67"/>
    <mergeCell ref="K68:M68"/>
    <mergeCell ref="Q68:S68"/>
    <mergeCell ref="A43:V43"/>
    <mergeCell ref="A47:V47"/>
    <mergeCell ref="A46:V46"/>
    <mergeCell ref="A45:V45"/>
    <mergeCell ref="A44:V44"/>
    <mergeCell ref="A48:V48"/>
    <mergeCell ref="A49:V49"/>
    <mergeCell ref="A50:V50"/>
    <mergeCell ref="A63:V63"/>
    <mergeCell ref="O57:P57"/>
    <mergeCell ref="E68:G68"/>
    <mergeCell ref="N68:P68"/>
    <mergeCell ref="Q66:S66"/>
    <mergeCell ref="B67:D67"/>
    <mergeCell ref="E67:G67"/>
    <mergeCell ref="O56:P56"/>
    <mergeCell ref="B58:H58"/>
    <mergeCell ref="B59:H59"/>
    <mergeCell ref="D57:H57"/>
    <mergeCell ref="I59:J59"/>
    <mergeCell ref="M59:N59"/>
    <mergeCell ref="Q57:R57"/>
    <mergeCell ref="Q56:R56"/>
    <mergeCell ref="I58:J58"/>
    <mergeCell ref="K58:L58"/>
    <mergeCell ref="M58:N58"/>
    <mergeCell ref="A61:V61"/>
    <mergeCell ref="K59:L59"/>
    <mergeCell ref="O58:P58"/>
    <mergeCell ref="B70:D70"/>
    <mergeCell ref="E70:G70"/>
    <mergeCell ref="Q54:R54"/>
    <mergeCell ref="I55:J55"/>
    <mergeCell ref="B69:D69"/>
    <mergeCell ref="E69:G69"/>
    <mergeCell ref="N69:P69"/>
    <mergeCell ref="Q69:S69"/>
    <mergeCell ref="A10:V10"/>
    <mergeCell ref="K55:L55"/>
    <mergeCell ref="I56:J56"/>
    <mergeCell ref="B66:D66"/>
    <mergeCell ref="N70:P70"/>
    <mergeCell ref="Q70:S70"/>
    <mergeCell ref="K66:M66"/>
    <mergeCell ref="N66:P66"/>
    <mergeCell ref="K69:M69"/>
    <mergeCell ref="K70:M70"/>
    <mergeCell ref="Q55:R55"/>
    <mergeCell ref="Q58:R58"/>
    <mergeCell ref="I57:J57"/>
    <mergeCell ref="K57:L57"/>
    <mergeCell ref="M57:N57"/>
    <mergeCell ref="B68:D68"/>
    <mergeCell ref="B74:V74"/>
    <mergeCell ref="A75:V75"/>
    <mergeCell ref="A84:V84"/>
    <mergeCell ref="Q71:S71"/>
    <mergeCell ref="B72:D72"/>
    <mergeCell ref="E72:G72"/>
    <mergeCell ref="N72:P72"/>
    <mergeCell ref="Q72:S72"/>
    <mergeCell ref="B71:D71"/>
    <mergeCell ref="E71:G71"/>
    <mergeCell ref="N71:P71"/>
    <mergeCell ref="I53:J53"/>
    <mergeCell ref="Q4:V4"/>
    <mergeCell ref="K54:L54"/>
    <mergeCell ref="M55:N55"/>
    <mergeCell ref="K56:L56"/>
    <mergeCell ref="M56:N56"/>
    <mergeCell ref="A41:V41"/>
    <mergeCell ref="A42:V42"/>
    <mergeCell ref="D54:H54"/>
    <mergeCell ref="D55:H55"/>
    <mergeCell ref="D56:H56"/>
    <mergeCell ref="A9:V9"/>
    <mergeCell ref="M54:N54"/>
    <mergeCell ref="O54:P54"/>
    <mergeCell ref="A11:V11"/>
    <mergeCell ref="A12:V12"/>
    <mergeCell ref="A13:V13"/>
    <mergeCell ref="A15:V15"/>
    <mergeCell ref="A14:V14"/>
    <mergeCell ref="A38:V38"/>
    <mergeCell ref="M33:R33"/>
    <mergeCell ref="I20:O20"/>
    <mergeCell ref="A22:V22"/>
    <mergeCell ref="I23:M23"/>
    <mergeCell ref="A6:V6"/>
    <mergeCell ref="A7:V7"/>
    <mergeCell ref="A39:V39"/>
    <mergeCell ref="A40:V40"/>
    <mergeCell ref="A2:D2"/>
    <mergeCell ref="A3:V3"/>
    <mergeCell ref="B53:C53"/>
    <mergeCell ref="D53:H53"/>
    <mergeCell ref="B18:D18"/>
    <mergeCell ref="B19:E19"/>
    <mergeCell ref="M53:N53"/>
    <mergeCell ref="O53:P53"/>
    <mergeCell ref="Q53:R53"/>
    <mergeCell ref="S53:T53"/>
    <mergeCell ref="B20:E20"/>
    <mergeCell ref="A17:V17"/>
    <mergeCell ref="F18:H18"/>
    <mergeCell ref="F19:H19"/>
    <mergeCell ref="F20:H20"/>
    <mergeCell ref="I18:O18"/>
    <mergeCell ref="I35:M35"/>
    <mergeCell ref="D33:I33"/>
    <mergeCell ref="E30:F30"/>
    <mergeCell ref="I19:O19"/>
  </mergeCells>
  <phoneticPr fontId="2"/>
  <pageMargins left="0.78740157480314965" right="0.78740157480314965" top="0.74803149606299213" bottom="0.74803149606299213" header="0.31496062992125984" footer="0.31496062992125984"/>
  <pageSetup paperSize="9" scale="85" fitToHeight="3" orientation="portrait" horizontalDpi="1200" verticalDpi="1200" r:id="rId1"/>
  <rowBreaks count="2" manualBreakCount="2">
    <brk id="36" max="16383" man="1"/>
    <brk id="74" max="2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H40"/>
  <sheetViews>
    <sheetView view="pageBreakPreview" topLeftCell="Q1" zoomScale="91" zoomScaleNormal="100" zoomScaleSheetLayoutView="91" workbookViewId="0">
      <selection activeCell="AO7" sqref="AO7"/>
    </sheetView>
  </sheetViews>
  <sheetFormatPr defaultRowHeight="11.25" x14ac:dyDescent="0.15"/>
  <cols>
    <col min="1" max="1" width="2.625" style="23" customWidth="1"/>
    <col min="2" max="3" width="3.125" style="23" customWidth="1"/>
    <col min="4" max="4" width="21" style="37" customWidth="1"/>
    <col min="5" max="6" width="2.875" style="23" customWidth="1"/>
    <col min="7" max="8" width="3.125" style="23" customWidth="1"/>
    <col min="9" max="9" width="20.625" style="23" customWidth="1"/>
    <col min="10" max="11" width="2.875" style="23" customWidth="1"/>
    <col min="12" max="13" width="3.125" style="23" customWidth="1"/>
    <col min="14" max="14" width="20.625" style="23" customWidth="1"/>
    <col min="15" max="16" width="2.875" style="23" customWidth="1"/>
    <col min="17" max="18" width="3.125" style="23" customWidth="1"/>
    <col min="19" max="19" width="20.625" style="23" customWidth="1"/>
    <col min="20" max="21" width="2.875" style="23" customWidth="1"/>
    <col min="22" max="23" width="1.25" style="23" customWidth="1"/>
    <col min="24" max="25" width="3.125" style="23" customWidth="1"/>
    <col min="26" max="26" width="20.625" style="23" customWidth="1"/>
    <col min="27" max="28" width="2.875" style="23" customWidth="1"/>
    <col min="29" max="30" width="3.125" style="23" customWidth="1"/>
    <col min="31" max="31" width="20.625" style="23" customWidth="1"/>
    <col min="32" max="33" width="2.875" style="23" customWidth="1"/>
    <col min="34" max="35" width="3.125" style="23" customWidth="1"/>
    <col min="36" max="36" width="20.625" style="23" customWidth="1"/>
    <col min="37" max="38" width="2.875" style="23" customWidth="1"/>
    <col min="39" max="40" width="3.125" style="23" customWidth="1"/>
    <col min="41" max="41" width="20.625" style="23" customWidth="1"/>
    <col min="42" max="43" width="2.875" style="23" customWidth="1"/>
    <col min="44" max="45" width="3.125" style="23" customWidth="1"/>
    <col min="46" max="46" width="20.625" style="23" customWidth="1"/>
    <col min="47" max="48" width="2.875" style="23" customWidth="1"/>
    <col min="49" max="50" width="1.75" style="23" customWidth="1"/>
    <col min="51" max="52" width="3.125" style="23" customWidth="1"/>
    <col min="53" max="53" width="20.625" style="23" customWidth="1"/>
    <col min="54" max="55" width="2.875" style="23" customWidth="1"/>
    <col min="56" max="57" width="3.125" style="23" customWidth="1"/>
    <col min="58" max="58" width="20.625" style="23" customWidth="1"/>
    <col min="59" max="60" width="2.875" style="23" customWidth="1"/>
    <col min="61" max="62" width="3.125" style="23" customWidth="1"/>
    <col min="63" max="63" width="20.625" style="23" customWidth="1"/>
    <col min="64" max="65" width="2.875" style="23" customWidth="1"/>
    <col min="66" max="66" width="3.125" style="23" customWidth="1"/>
    <col min="67" max="84" width="3.125" style="20" customWidth="1"/>
    <col min="85" max="85" width="4.75" style="20" customWidth="1"/>
    <col min="86" max="86" width="9" style="20"/>
    <col min="87" max="256" width="9" style="23"/>
    <col min="257" max="257" width="2.625" style="23" customWidth="1"/>
    <col min="258" max="259" width="3.125" style="23" customWidth="1"/>
    <col min="260" max="260" width="21" style="23" customWidth="1"/>
    <col min="261" max="262" width="2.875" style="23" customWidth="1"/>
    <col min="263" max="264" width="3.125" style="23" customWidth="1"/>
    <col min="265" max="265" width="20.625" style="23" customWidth="1"/>
    <col min="266" max="267" width="2.875" style="23" customWidth="1"/>
    <col min="268" max="269" width="3.125" style="23" customWidth="1"/>
    <col min="270" max="270" width="20.625" style="23" customWidth="1"/>
    <col min="271" max="272" width="2.875" style="23" customWidth="1"/>
    <col min="273" max="274" width="3.125" style="23" customWidth="1"/>
    <col min="275" max="275" width="20.625" style="23" customWidth="1"/>
    <col min="276" max="277" width="2.875" style="23" customWidth="1"/>
    <col min="278" max="279" width="1.25" style="23" customWidth="1"/>
    <col min="280" max="281" width="3.125" style="23" customWidth="1"/>
    <col min="282" max="282" width="20.625" style="23" customWidth="1"/>
    <col min="283" max="284" width="2.875" style="23" customWidth="1"/>
    <col min="285" max="286" width="3.125" style="23" customWidth="1"/>
    <col min="287" max="287" width="20.625" style="23" customWidth="1"/>
    <col min="288" max="289" width="2.875" style="23" customWidth="1"/>
    <col min="290" max="291" width="3.125" style="23" customWidth="1"/>
    <col min="292" max="292" width="20.625" style="23" customWidth="1"/>
    <col min="293" max="294" width="2.875" style="23" customWidth="1"/>
    <col min="295" max="296" width="3.125" style="23" customWidth="1"/>
    <col min="297" max="297" width="20.625" style="23" customWidth="1"/>
    <col min="298" max="299" width="2.875" style="23" customWidth="1"/>
    <col min="300" max="301" width="3.125" style="23" customWidth="1"/>
    <col min="302" max="302" width="20.625" style="23" customWidth="1"/>
    <col min="303" max="304" width="2.875" style="23" customWidth="1"/>
    <col min="305" max="306" width="1.75" style="23" customWidth="1"/>
    <col min="307" max="308" width="3.125" style="23" customWidth="1"/>
    <col min="309" max="309" width="20.625" style="23" customWidth="1"/>
    <col min="310" max="311" width="2.875" style="23" customWidth="1"/>
    <col min="312" max="313" width="3.125" style="23" customWidth="1"/>
    <col min="314" max="314" width="20.625" style="23" customWidth="1"/>
    <col min="315" max="316" width="2.875" style="23" customWidth="1"/>
    <col min="317" max="318" width="3.125" style="23" customWidth="1"/>
    <col min="319" max="319" width="20.625" style="23" customWidth="1"/>
    <col min="320" max="321" width="2.875" style="23" customWidth="1"/>
    <col min="322" max="340" width="3.125" style="23" customWidth="1"/>
    <col min="341" max="341" width="4.75" style="23" customWidth="1"/>
    <col min="342" max="512" width="9" style="23"/>
    <col min="513" max="513" width="2.625" style="23" customWidth="1"/>
    <col min="514" max="515" width="3.125" style="23" customWidth="1"/>
    <col min="516" max="516" width="21" style="23" customWidth="1"/>
    <col min="517" max="518" width="2.875" style="23" customWidth="1"/>
    <col min="519" max="520" width="3.125" style="23" customWidth="1"/>
    <col min="521" max="521" width="20.625" style="23" customWidth="1"/>
    <col min="522" max="523" width="2.875" style="23" customWidth="1"/>
    <col min="524" max="525" width="3.125" style="23" customWidth="1"/>
    <col min="526" max="526" width="20.625" style="23" customWidth="1"/>
    <col min="527" max="528" width="2.875" style="23" customWidth="1"/>
    <col min="529" max="530" width="3.125" style="23" customWidth="1"/>
    <col min="531" max="531" width="20.625" style="23" customWidth="1"/>
    <col min="532" max="533" width="2.875" style="23" customWidth="1"/>
    <col min="534" max="535" width="1.25" style="23" customWidth="1"/>
    <col min="536" max="537" width="3.125" style="23" customWidth="1"/>
    <col min="538" max="538" width="20.625" style="23" customWidth="1"/>
    <col min="539" max="540" width="2.875" style="23" customWidth="1"/>
    <col min="541" max="542" width="3.125" style="23" customWidth="1"/>
    <col min="543" max="543" width="20.625" style="23" customWidth="1"/>
    <col min="544" max="545" width="2.875" style="23" customWidth="1"/>
    <col min="546" max="547" width="3.125" style="23" customWidth="1"/>
    <col min="548" max="548" width="20.625" style="23" customWidth="1"/>
    <col min="549" max="550" width="2.875" style="23" customWidth="1"/>
    <col min="551" max="552" width="3.125" style="23" customWidth="1"/>
    <col min="553" max="553" width="20.625" style="23" customWidth="1"/>
    <col min="554" max="555" width="2.875" style="23" customWidth="1"/>
    <col min="556" max="557" width="3.125" style="23" customWidth="1"/>
    <col min="558" max="558" width="20.625" style="23" customWidth="1"/>
    <col min="559" max="560" width="2.875" style="23" customWidth="1"/>
    <col min="561" max="562" width="1.75" style="23" customWidth="1"/>
    <col min="563" max="564" width="3.125" style="23" customWidth="1"/>
    <col min="565" max="565" width="20.625" style="23" customWidth="1"/>
    <col min="566" max="567" width="2.875" style="23" customWidth="1"/>
    <col min="568" max="569" width="3.125" style="23" customWidth="1"/>
    <col min="570" max="570" width="20.625" style="23" customWidth="1"/>
    <col min="571" max="572" width="2.875" style="23" customWidth="1"/>
    <col min="573" max="574" width="3.125" style="23" customWidth="1"/>
    <col min="575" max="575" width="20.625" style="23" customWidth="1"/>
    <col min="576" max="577" width="2.875" style="23" customWidth="1"/>
    <col min="578" max="596" width="3.125" style="23" customWidth="1"/>
    <col min="597" max="597" width="4.75" style="23" customWidth="1"/>
    <col min="598" max="768" width="9" style="23"/>
    <col min="769" max="769" width="2.625" style="23" customWidth="1"/>
    <col min="770" max="771" width="3.125" style="23" customWidth="1"/>
    <col min="772" max="772" width="21" style="23" customWidth="1"/>
    <col min="773" max="774" width="2.875" style="23" customWidth="1"/>
    <col min="775" max="776" width="3.125" style="23" customWidth="1"/>
    <col min="777" max="777" width="20.625" style="23" customWidth="1"/>
    <col min="778" max="779" width="2.875" style="23" customWidth="1"/>
    <col min="780" max="781" width="3.125" style="23" customWidth="1"/>
    <col min="782" max="782" width="20.625" style="23" customWidth="1"/>
    <col min="783" max="784" width="2.875" style="23" customWidth="1"/>
    <col min="785" max="786" width="3.125" style="23" customWidth="1"/>
    <col min="787" max="787" width="20.625" style="23" customWidth="1"/>
    <col min="788" max="789" width="2.875" style="23" customWidth="1"/>
    <col min="790" max="791" width="1.25" style="23" customWidth="1"/>
    <col min="792" max="793" width="3.125" style="23" customWidth="1"/>
    <col min="794" max="794" width="20.625" style="23" customWidth="1"/>
    <col min="795" max="796" width="2.875" style="23" customWidth="1"/>
    <col min="797" max="798" width="3.125" style="23" customWidth="1"/>
    <col min="799" max="799" width="20.625" style="23" customWidth="1"/>
    <col min="800" max="801" width="2.875" style="23" customWidth="1"/>
    <col min="802" max="803" width="3.125" style="23" customWidth="1"/>
    <col min="804" max="804" width="20.625" style="23" customWidth="1"/>
    <col min="805" max="806" width="2.875" style="23" customWidth="1"/>
    <col min="807" max="808" width="3.125" style="23" customWidth="1"/>
    <col min="809" max="809" width="20.625" style="23" customWidth="1"/>
    <col min="810" max="811" width="2.875" style="23" customWidth="1"/>
    <col min="812" max="813" width="3.125" style="23" customWidth="1"/>
    <col min="814" max="814" width="20.625" style="23" customWidth="1"/>
    <col min="815" max="816" width="2.875" style="23" customWidth="1"/>
    <col min="817" max="818" width="1.75" style="23" customWidth="1"/>
    <col min="819" max="820" width="3.125" style="23" customWidth="1"/>
    <col min="821" max="821" width="20.625" style="23" customWidth="1"/>
    <col min="822" max="823" width="2.875" style="23" customWidth="1"/>
    <col min="824" max="825" width="3.125" style="23" customWidth="1"/>
    <col min="826" max="826" width="20.625" style="23" customWidth="1"/>
    <col min="827" max="828" width="2.875" style="23" customWidth="1"/>
    <col min="829" max="830" width="3.125" style="23" customWidth="1"/>
    <col min="831" max="831" width="20.625" style="23" customWidth="1"/>
    <col min="832" max="833" width="2.875" style="23" customWidth="1"/>
    <col min="834" max="852" width="3.125" style="23" customWidth="1"/>
    <col min="853" max="853" width="4.75" style="23" customWidth="1"/>
    <col min="854" max="1024" width="9" style="23"/>
    <col min="1025" max="1025" width="2.625" style="23" customWidth="1"/>
    <col min="1026" max="1027" width="3.125" style="23" customWidth="1"/>
    <col min="1028" max="1028" width="21" style="23" customWidth="1"/>
    <col min="1029" max="1030" width="2.875" style="23" customWidth="1"/>
    <col min="1031" max="1032" width="3.125" style="23" customWidth="1"/>
    <col min="1033" max="1033" width="20.625" style="23" customWidth="1"/>
    <col min="1034" max="1035" width="2.875" style="23" customWidth="1"/>
    <col min="1036" max="1037" width="3.125" style="23" customWidth="1"/>
    <col min="1038" max="1038" width="20.625" style="23" customWidth="1"/>
    <col min="1039" max="1040" width="2.875" style="23" customWidth="1"/>
    <col min="1041" max="1042" width="3.125" style="23" customWidth="1"/>
    <col min="1043" max="1043" width="20.625" style="23" customWidth="1"/>
    <col min="1044" max="1045" width="2.875" style="23" customWidth="1"/>
    <col min="1046" max="1047" width="1.25" style="23" customWidth="1"/>
    <col min="1048" max="1049" width="3.125" style="23" customWidth="1"/>
    <col min="1050" max="1050" width="20.625" style="23" customWidth="1"/>
    <col min="1051" max="1052" width="2.875" style="23" customWidth="1"/>
    <col min="1053" max="1054" width="3.125" style="23" customWidth="1"/>
    <col min="1055" max="1055" width="20.625" style="23" customWidth="1"/>
    <col min="1056" max="1057" width="2.875" style="23" customWidth="1"/>
    <col min="1058" max="1059" width="3.125" style="23" customWidth="1"/>
    <col min="1060" max="1060" width="20.625" style="23" customWidth="1"/>
    <col min="1061" max="1062" width="2.875" style="23" customWidth="1"/>
    <col min="1063" max="1064" width="3.125" style="23" customWidth="1"/>
    <col min="1065" max="1065" width="20.625" style="23" customWidth="1"/>
    <col min="1066" max="1067" width="2.875" style="23" customWidth="1"/>
    <col min="1068" max="1069" width="3.125" style="23" customWidth="1"/>
    <col min="1070" max="1070" width="20.625" style="23" customWidth="1"/>
    <col min="1071" max="1072" width="2.875" style="23" customWidth="1"/>
    <col min="1073" max="1074" width="1.75" style="23" customWidth="1"/>
    <col min="1075" max="1076" width="3.125" style="23" customWidth="1"/>
    <col min="1077" max="1077" width="20.625" style="23" customWidth="1"/>
    <col min="1078" max="1079" width="2.875" style="23" customWidth="1"/>
    <col min="1080" max="1081" width="3.125" style="23" customWidth="1"/>
    <col min="1082" max="1082" width="20.625" style="23" customWidth="1"/>
    <col min="1083" max="1084" width="2.875" style="23" customWidth="1"/>
    <col min="1085" max="1086" width="3.125" style="23" customWidth="1"/>
    <col min="1087" max="1087" width="20.625" style="23" customWidth="1"/>
    <col min="1088" max="1089" width="2.875" style="23" customWidth="1"/>
    <col min="1090" max="1108" width="3.125" style="23" customWidth="1"/>
    <col min="1109" max="1109" width="4.75" style="23" customWidth="1"/>
    <col min="1110" max="1280" width="9" style="23"/>
    <col min="1281" max="1281" width="2.625" style="23" customWidth="1"/>
    <col min="1282" max="1283" width="3.125" style="23" customWidth="1"/>
    <col min="1284" max="1284" width="21" style="23" customWidth="1"/>
    <col min="1285" max="1286" width="2.875" style="23" customWidth="1"/>
    <col min="1287" max="1288" width="3.125" style="23" customWidth="1"/>
    <col min="1289" max="1289" width="20.625" style="23" customWidth="1"/>
    <col min="1290" max="1291" width="2.875" style="23" customWidth="1"/>
    <col min="1292" max="1293" width="3.125" style="23" customWidth="1"/>
    <col min="1294" max="1294" width="20.625" style="23" customWidth="1"/>
    <col min="1295" max="1296" width="2.875" style="23" customWidth="1"/>
    <col min="1297" max="1298" width="3.125" style="23" customWidth="1"/>
    <col min="1299" max="1299" width="20.625" style="23" customWidth="1"/>
    <col min="1300" max="1301" width="2.875" style="23" customWidth="1"/>
    <col min="1302" max="1303" width="1.25" style="23" customWidth="1"/>
    <col min="1304" max="1305" width="3.125" style="23" customWidth="1"/>
    <col min="1306" max="1306" width="20.625" style="23" customWidth="1"/>
    <col min="1307" max="1308" width="2.875" style="23" customWidth="1"/>
    <col min="1309" max="1310" width="3.125" style="23" customWidth="1"/>
    <col min="1311" max="1311" width="20.625" style="23" customWidth="1"/>
    <col min="1312" max="1313" width="2.875" style="23" customWidth="1"/>
    <col min="1314" max="1315" width="3.125" style="23" customWidth="1"/>
    <col min="1316" max="1316" width="20.625" style="23" customWidth="1"/>
    <col min="1317" max="1318" width="2.875" style="23" customWidth="1"/>
    <col min="1319" max="1320" width="3.125" style="23" customWidth="1"/>
    <col min="1321" max="1321" width="20.625" style="23" customWidth="1"/>
    <col min="1322" max="1323" width="2.875" style="23" customWidth="1"/>
    <col min="1324" max="1325" width="3.125" style="23" customWidth="1"/>
    <col min="1326" max="1326" width="20.625" style="23" customWidth="1"/>
    <col min="1327" max="1328" width="2.875" style="23" customWidth="1"/>
    <col min="1329" max="1330" width="1.75" style="23" customWidth="1"/>
    <col min="1331" max="1332" width="3.125" style="23" customWidth="1"/>
    <col min="1333" max="1333" width="20.625" style="23" customWidth="1"/>
    <col min="1334" max="1335" width="2.875" style="23" customWidth="1"/>
    <col min="1336" max="1337" width="3.125" style="23" customWidth="1"/>
    <col min="1338" max="1338" width="20.625" style="23" customWidth="1"/>
    <col min="1339" max="1340" width="2.875" style="23" customWidth="1"/>
    <col min="1341" max="1342" width="3.125" style="23" customWidth="1"/>
    <col min="1343" max="1343" width="20.625" style="23" customWidth="1"/>
    <col min="1344" max="1345" width="2.875" style="23" customWidth="1"/>
    <col min="1346" max="1364" width="3.125" style="23" customWidth="1"/>
    <col min="1365" max="1365" width="4.75" style="23" customWidth="1"/>
    <col min="1366" max="1536" width="9" style="23"/>
    <col min="1537" max="1537" width="2.625" style="23" customWidth="1"/>
    <col min="1538" max="1539" width="3.125" style="23" customWidth="1"/>
    <col min="1540" max="1540" width="21" style="23" customWidth="1"/>
    <col min="1541" max="1542" width="2.875" style="23" customWidth="1"/>
    <col min="1543" max="1544" width="3.125" style="23" customWidth="1"/>
    <col min="1545" max="1545" width="20.625" style="23" customWidth="1"/>
    <col min="1546" max="1547" width="2.875" style="23" customWidth="1"/>
    <col min="1548" max="1549" width="3.125" style="23" customWidth="1"/>
    <col min="1550" max="1550" width="20.625" style="23" customWidth="1"/>
    <col min="1551" max="1552" width="2.875" style="23" customWidth="1"/>
    <col min="1553" max="1554" width="3.125" style="23" customWidth="1"/>
    <col min="1555" max="1555" width="20.625" style="23" customWidth="1"/>
    <col min="1556" max="1557" width="2.875" style="23" customWidth="1"/>
    <col min="1558" max="1559" width="1.25" style="23" customWidth="1"/>
    <col min="1560" max="1561" width="3.125" style="23" customWidth="1"/>
    <col min="1562" max="1562" width="20.625" style="23" customWidth="1"/>
    <col min="1563" max="1564" width="2.875" style="23" customWidth="1"/>
    <col min="1565" max="1566" width="3.125" style="23" customWidth="1"/>
    <col min="1567" max="1567" width="20.625" style="23" customWidth="1"/>
    <col min="1568" max="1569" width="2.875" style="23" customWidth="1"/>
    <col min="1570" max="1571" width="3.125" style="23" customWidth="1"/>
    <col min="1572" max="1572" width="20.625" style="23" customWidth="1"/>
    <col min="1573" max="1574" width="2.875" style="23" customWidth="1"/>
    <col min="1575" max="1576" width="3.125" style="23" customWidth="1"/>
    <col min="1577" max="1577" width="20.625" style="23" customWidth="1"/>
    <col min="1578" max="1579" width="2.875" style="23" customWidth="1"/>
    <col min="1580" max="1581" width="3.125" style="23" customWidth="1"/>
    <col min="1582" max="1582" width="20.625" style="23" customWidth="1"/>
    <col min="1583" max="1584" width="2.875" style="23" customWidth="1"/>
    <col min="1585" max="1586" width="1.75" style="23" customWidth="1"/>
    <col min="1587" max="1588" width="3.125" style="23" customWidth="1"/>
    <col min="1589" max="1589" width="20.625" style="23" customWidth="1"/>
    <col min="1590" max="1591" width="2.875" style="23" customWidth="1"/>
    <col min="1592" max="1593" width="3.125" style="23" customWidth="1"/>
    <col min="1594" max="1594" width="20.625" style="23" customWidth="1"/>
    <col min="1595" max="1596" width="2.875" style="23" customWidth="1"/>
    <col min="1597" max="1598" width="3.125" style="23" customWidth="1"/>
    <col min="1599" max="1599" width="20.625" style="23" customWidth="1"/>
    <col min="1600" max="1601" width="2.875" style="23" customWidth="1"/>
    <col min="1602" max="1620" width="3.125" style="23" customWidth="1"/>
    <col min="1621" max="1621" width="4.75" style="23" customWidth="1"/>
    <col min="1622" max="1792" width="9" style="23"/>
    <col min="1793" max="1793" width="2.625" style="23" customWidth="1"/>
    <col min="1794" max="1795" width="3.125" style="23" customWidth="1"/>
    <col min="1796" max="1796" width="21" style="23" customWidth="1"/>
    <col min="1797" max="1798" width="2.875" style="23" customWidth="1"/>
    <col min="1799" max="1800" width="3.125" style="23" customWidth="1"/>
    <col min="1801" max="1801" width="20.625" style="23" customWidth="1"/>
    <col min="1802" max="1803" width="2.875" style="23" customWidth="1"/>
    <col min="1804" max="1805" width="3.125" style="23" customWidth="1"/>
    <col min="1806" max="1806" width="20.625" style="23" customWidth="1"/>
    <col min="1807" max="1808" width="2.875" style="23" customWidth="1"/>
    <col min="1809" max="1810" width="3.125" style="23" customWidth="1"/>
    <col min="1811" max="1811" width="20.625" style="23" customWidth="1"/>
    <col min="1812" max="1813" width="2.875" style="23" customWidth="1"/>
    <col min="1814" max="1815" width="1.25" style="23" customWidth="1"/>
    <col min="1816" max="1817" width="3.125" style="23" customWidth="1"/>
    <col min="1818" max="1818" width="20.625" style="23" customWidth="1"/>
    <col min="1819" max="1820" width="2.875" style="23" customWidth="1"/>
    <col min="1821" max="1822" width="3.125" style="23" customWidth="1"/>
    <col min="1823" max="1823" width="20.625" style="23" customWidth="1"/>
    <col min="1824" max="1825" width="2.875" style="23" customWidth="1"/>
    <col min="1826" max="1827" width="3.125" style="23" customWidth="1"/>
    <col min="1828" max="1828" width="20.625" style="23" customWidth="1"/>
    <col min="1829" max="1830" width="2.875" style="23" customWidth="1"/>
    <col min="1831" max="1832" width="3.125" style="23" customWidth="1"/>
    <col min="1833" max="1833" width="20.625" style="23" customWidth="1"/>
    <col min="1834" max="1835" width="2.875" style="23" customWidth="1"/>
    <col min="1836" max="1837" width="3.125" style="23" customWidth="1"/>
    <col min="1838" max="1838" width="20.625" style="23" customWidth="1"/>
    <col min="1839" max="1840" width="2.875" style="23" customWidth="1"/>
    <col min="1841" max="1842" width="1.75" style="23" customWidth="1"/>
    <col min="1843" max="1844" width="3.125" style="23" customWidth="1"/>
    <col min="1845" max="1845" width="20.625" style="23" customWidth="1"/>
    <col min="1846" max="1847" width="2.875" style="23" customWidth="1"/>
    <col min="1848" max="1849" width="3.125" style="23" customWidth="1"/>
    <col min="1850" max="1850" width="20.625" style="23" customWidth="1"/>
    <col min="1851" max="1852" width="2.875" style="23" customWidth="1"/>
    <col min="1853" max="1854" width="3.125" style="23" customWidth="1"/>
    <col min="1855" max="1855" width="20.625" style="23" customWidth="1"/>
    <col min="1856" max="1857" width="2.875" style="23" customWidth="1"/>
    <col min="1858" max="1876" width="3.125" style="23" customWidth="1"/>
    <col min="1877" max="1877" width="4.75" style="23" customWidth="1"/>
    <col min="1878" max="2048" width="9" style="23"/>
    <col min="2049" max="2049" width="2.625" style="23" customWidth="1"/>
    <col min="2050" max="2051" width="3.125" style="23" customWidth="1"/>
    <col min="2052" max="2052" width="21" style="23" customWidth="1"/>
    <col min="2053" max="2054" width="2.875" style="23" customWidth="1"/>
    <col min="2055" max="2056" width="3.125" style="23" customWidth="1"/>
    <col min="2057" max="2057" width="20.625" style="23" customWidth="1"/>
    <col min="2058" max="2059" width="2.875" style="23" customWidth="1"/>
    <col min="2060" max="2061" width="3.125" style="23" customWidth="1"/>
    <col min="2062" max="2062" width="20.625" style="23" customWidth="1"/>
    <col min="2063" max="2064" width="2.875" style="23" customWidth="1"/>
    <col min="2065" max="2066" width="3.125" style="23" customWidth="1"/>
    <col min="2067" max="2067" width="20.625" style="23" customWidth="1"/>
    <col min="2068" max="2069" width="2.875" style="23" customWidth="1"/>
    <col min="2070" max="2071" width="1.25" style="23" customWidth="1"/>
    <col min="2072" max="2073" width="3.125" style="23" customWidth="1"/>
    <col min="2074" max="2074" width="20.625" style="23" customWidth="1"/>
    <col min="2075" max="2076" width="2.875" style="23" customWidth="1"/>
    <col min="2077" max="2078" width="3.125" style="23" customWidth="1"/>
    <col min="2079" max="2079" width="20.625" style="23" customWidth="1"/>
    <col min="2080" max="2081" width="2.875" style="23" customWidth="1"/>
    <col min="2082" max="2083" width="3.125" style="23" customWidth="1"/>
    <col min="2084" max="2084" width="20.625" style="23" customWidth="1"/>
    <col min="2085" max="2086" width="2.875" style="23" customWidth="1"/>
    <col min="2087" max="2088" width="3.125" style="23" customWidth="1"/>
    <col min="2089" max="2089" width="20.625" style="23" customWidth="1"/>
    <col min="2090" max="2091" width="2.875" style="23" customWidth="1"/>
    <col min="2092" max="2093" width="3.125" style="23" customWidth="1"/>
    <col min="2094" max="2094" width="20.625" style="23" customWidth="1"/>
    <col min="2095" max="2096" width="2.875" style="23" customWidth="1"/>
    <col min="2097" max="2098" width="1.75" style="23" customWidth="1"/>
    <col min="2099" max="2100" width="3.125" style="23" customWidth="1"/>
    <col min="2101" max="2101" width="20.625" style="23" customWidth="1"/>
    <col min="2102" max="2103" width="2.875" style="23" customWidth="1"/>
    <col min="2104" max="2105" width="3.125" style="23" customWidth="1"/>
    <col min="2106" max="2106" width="20.625" style="23" customWidth="1"/>
    <col min="2107" max="2108" width="2.875" style="23" customWidth="1"/>
    <col min="2109" max="2110" width="3.125" style="23" customWidth="1"/>
    <col min="2111" max="2111" width="20.625" style="23" customWidth="1"/>
    <col min="2112" max="2113" width="2.875" style="23" customWidth="1"/>
    <col min="2114" max="2132" width="3.125" style="23" customWidth="1"/>
    <col min="2133" max="2133" width="4.75" style="23" customWidth="1"/>
    <col min="2134" max="2304" width="9" style="23"/>
    <col min="2305" max="2305" width="2.625" style="23" customWidth="1"/>
    <col min="2306" max="2307" width="3.125" style="23" customWidth="1"/>
    <col min="2308" max="2308" width="21" style="23" customWidth="1"/>
    <col min="2309" max="2310" width="2.875" style="23" customWidth="1"/>
    <col min="2311" max="2312" width="3.125" style="23" customWidth="1"/>
    <col min="2313" max="2313" width="20.625" style="23" customWidth="1"/>
    <col min="2314" max="2315" width="2.875" style="23" customWidth="1"/>
    <col min="2316" max="2317" width="3.125" style="23" customWidth="1"/>
    <col min="2318" max="2318" width="20.625" style="23" customWidth="1"/>
    <col min="2319" max="2320" width="2.875" style="23" customWidth="1"/>
    <col min="2321" max="2322" width="3.125" style="23" customWidth="1"/>
    <col min="2323" max="2323" width="20.625" style="23" customWidth="1"/>
    <col min="2324" max="2325" width="2.875" style="23" customWidth="1"/>
    <col min="2326" max="2327" width="1.25" style="23" customWidth="1"/>
    <col min="2328" max="2329" width="3.125" style="23" customWidth="1"/>
    <col min="2330" max="2330" width="20.625" style="23" customWidth="1"/>
    <col min="2331" max="2332" width="2.875" style="23" customWidth="1"/>
    <col min="2333" max="2334" width="3.125" style="23" customWidth="1"/>
    <col min="2335" max="2335" width="20.625" style="23" customWidth="1"/>
    <col min="2336" max="2337" width="2.875" style="23" customWidth="1"/>
    <col min="2338" max="2339" width="3.125" style="23" customWidth="1"/>
    <col min="2340" max="2340" width="20.625" style="23" customWidth="1"/>
    <col min="2341" max="2342" width="2.875" style="23" customWidth="1"/>
    <col min="2343" max="2344" width="3.125" style="23" customWidth="1"/>
    <col min="2345" max="2345" width="20.625" style="23" customWidth="1"/>
    <col min="2346" max="2347" width="2.875" style="23" customWidth="1"/>
    <col min="2348" max="2349" width="3.125" style="23" customWidth="1"/>
    <col min="2350" max="2350" width="20.625" style="23" customWidth="1"/>
    <col min="2351" max="2352" width="2.875" style="23" customWidth="1"/>
    <col min="2353" max="2354" width="1.75" style="23" customWidth="1"/>
    <col min="2355" max="2356" width="3.125" style="23" customWidth="1"/>
    <col min="2357" max="2357" width="20.625" style="23" customWidth="1"/>
    <col min="2358" max="2359" width="2.875" style="23" customWidth="1"/>
    <col min="2360" max="2361" width="3.125" style="23" customWidth="1"/>
    <col min="2362" max="2362" width="20.625" style="23" customWidth="1"/>
    <col min="2363" max="2364" width="2.875" style="23" customWidth="1"/>
    <col min="2365" max="2366" width="3.125" style="23" customWidth="1"/>
    <col min="2367" max="2367" width="20.625" style="23" customWidth="1"/>
    <col min="2368" max="2369" width="2.875" style="23" customWidth="1"/>
    <col min="2370" max="2388" width="3.125" style="23" customWidth="1"/>
    <col min="2389" max="2389" width="4.75" style="23" customWidth="1"/>
    <col min="2390" max="2560" width="9" style="23"/>
    <col min="2561" max="2561" width="2.625" style="23" customWidth="1"/>
    <col min="2562" max="2563" width="3.125" style="23" customWidth="1"/>
    <col min="2564" max="2564" width="21" style="23" customWidth="1"/>
    <col min="2565" max="2566" width="2.875" style="23" customWidth="1"/>
    <col min="2567" max="2568" width="3.125" style="23" customWidth="1"/>
    <col min="2569" max="2569" width="20.625" style="23" customWidth="1"/>
    <col min="2570" max="2571" width="2.875" style="23" customWidth="1"/>
    <col min="2572" max="2573" width="3.125" style="23" customWidth="1"/>
    <col min="2574" max="2574" width="20.625" style="23" customWidth="1"/>
    <col min="2575" max="2576" width="2.875" style="23" customWidth="1"/>
    <col min="2577" max="2578" width="3.125" style="23" customWidth="1"/>
    <col min="2579" max="2579" width="20.625" style="23" customWidth="1"/>
    <col min="2580" max="2581" width="2.875" style="23" customWidth="1"/>
    <col min="2582" max="2583" width="1.25" style="23" customWidth="1"/>
    <col min="2584" max="2585" width="3.125" style="23" customWidth="1"/>
    <col min="2586" max="2586" width="20.625" style="23" customWidth="1"/>
    <col min="2587" max="2588" width="2.875" style="23" customWidth="1"/>
    <col min="2589" max="2590" width="3.125" style="23" customWidth="1"/>
    <col min="2591" max="2591" width="20.625" style="23" customWidth="1"/>
    <col min="2592" max="2593" width="2.875" style="23" customWidth="1"/>
    <col min="2594" max="2595" width="3.125" style="23" customWidth="1"/>
    <col min="2596" max="2596" width="20.625" style="23" customWidth="1"/>
    <col min="2597" max="2598" width="2.875" style="23" customWidth="1"/>
    <col min="2599" max="2600" width="3.125" style="23" customWidth="1"/>
    <col min="2601" max="2601" width="20.625" style="23" customWidth="1"/>
    <col min="2602" max="2603" width="2.875" style="23" customWidth="1"/>
    <col min="2604" max="2605" width="3.125" style="23" customWidth="1"/>
    <col min="2606" max="2606" width="20.625" style="23" customWidth="1"/>
    <col min="2607" max="2608" width="2.875" style="23" customWidth="1"/>
    <col min="2609" max="2610" width="1.75" style="23" customWidth="1"/>
    <col min="2611" max="2612" width="3.125" style="23" customWidth="1"/>
    <col min="2613" max="2613" width="20.625" style="23" customWidth="1"/>
    <col min="2614" max="2615" width="2.875" style="23" customWidth="1"/>
    <col min="2616" max="2617" width="3.125" style="23" customWidth="1"/>
    <col min="2618" max="2618" width="20.625" style="23" customWidth="1"/>
    <col min="2619" max="2620" width="2.875" style="23" customWidth="1"/>
    <col min="2621" max="2622" width="3.125" style="23" customWidth="1"/>
    <col min="2623" max="2623" width="20.625" style="23" customWidth="1"/>
    <col min="2624" max="2625" width="2.875" style="23" customWidth="1"/>
    <col min="2626" max="2644" width="3.125" style="23" customWidth="1"/>
    <col min="2645" max="2645" width="4.75" style="23" customWidth="1"/>
    <col min="2646" max="2816" width="9" style="23"/>
    <col min="2817" max="2817" width="2.625" style="23" customWidth="1"/>
    <col min="2818" max="2819" width="3.125" style="23" customWidth="1"/>
    <col min="2820" max="2820" width="21" style="23" customWidth="1"/>
    <col min="2821" max="2822" width="2.875" style="23" customWidth="1"/>
    <col min="2823" max="2824" width="3.125" style="23" customWidth="1"/>
    <col min="2825" max="2825" width="20.625" style="23" customWidth="1"/>
    <col min="2826" max="2827" width="2.875" style="23" customWidth="1"/>
    <col min="2828" max="2829" width="3.125" style="23" customWidth="1"/>
    <col min="2830" max="2830" width="20.625" style="23" customWidth="1"/>
    <col min="2831" max="2832" width="2.875" style="23" customWidth="1"/>
    <col min="2833" max="2834" width="3.125" style="23" customWidth="1"/>
    <col min="2835" max="2835" width="20.625" style="23" customWidth="1"/>
    <col min="2836" max="2837" width="2.875" style="23" customWidth="1"/>
    <col min="2838" max="2839" width="1.25" style="23" customWidth="1"/>
    <col min="2840" max="2841" width="3.125" style="23" customWidth="1"/>
    <col min="2842" max="2842" width="20.625" style="23" customWidth="1"/>
    <col min="2843" max="2844" width="2.875" style="23" customWidth="1"/>
    <col min="2845" max="2846" width="3.125" style="23" customWidth="1"/>
    <col min="2847" max="2847" width="20.625" style="23" customWidth="1"/>
    <col min="2848" max="2849" width="2.875" style="23" customWidth="1"/>
    <col min="2850" max="2851" width="3.125" style="23" customWidth="1"/>
    <col min="2852" max="2852" width="20.625" style="23" customWidth="1"/>
    <col min="2853" max="2854" width="2.875" style="23" customWidth="1"/>
    <col min="2855" max="2856" width="3.125" style="23" customWidth="1"/>
    <col min="2857" max="2857" width="20.625" style="23" customWidth="1"/>
    <col min="2858" max="2859" width="2.875" style="23" customWidth="1"/>
    <col min="2860" max="2861" width="3.125" style="23" customWidth="1"/>
    <col min="2862" max="2862" width="20.625" style="23" customWidth="1"/>
    <col min="2863" max="2864" width="2.875" style="23" customWidth="1"/>
    <col min="2865" max="2866" width="1.75" style="23" customWidth="1"/>
    <col min="2867" max="2868" width="3.125" style="23" customWidth="1"/>
    <col min="2869" max="2869" width="20.625" style="23" customWidth="1"/>
    <col min="2870" max="2871" width="2.875" style="23" customWidth="1"/>
    <col min="2872" max="2873" width="3.125" style="23" customWidth="1"/>
    <col min="2874" max="2874" width="20.625" style="23" customWidth="1"/>
    <col min="2875" max="2876" width="2.875" style="23" customWidth="1"/>
    <col min="2877" max="2878" width="3.125" style="23" customWidth="1"/>
    <col min="2879" max="2879" width="20.625" style="23" customWidth="1"/>
    <col min="2880" max="2881" width="2.875" style="23" customWidth="1"/>
    <col min="2882" max="2900" width="3.125" style="23" customWidth="1"/>
    <col min="2901" max="2901" width="4.75" style="23" customWidth="1"/>
    <col min="2902" max="3072" width="9" style="23"/>
    <col min="3073" max="3073" width="2.625" style="23" customWidth="1"/>
    <col min="3074" max="3075" width="3.125" style="23" customWidth="1"/>
    <col min="3076" max="3076" width="21" style="23" customWidth="1"/>
    <col min="3077" max="3078" width="2.875" style="23" customWidth="1"/>
    <col min="3079" max="3080" width="3.125" style="23" customWidth="1"/>
    <col min="3081" max="3081" width="20.625" style="23" customWidth="1"/>
    <col min="3082" max="3083" width="2.875" style="23" customWidth="1"/>
    <col min="3084" max="3085" width="3.125" style="23" customWidth="1"/>
    <col min="3086" max="3086" width="20.625" style="23" customWidth="1"/>
    <col min="3087" max="3088" width="2.875" style="23" customWidth="1"/>
    <col min="3089" max="3090" width="3.125" style="23" customWidth="1"/>
    <col min="3091" max="3091" width="20.625" style="23" customWidth="1"/>
    <col min="3092" max="3093" width="2.875" style="23" customWidth="1"/>
    <col min="3094" max="3095" width="1.25" style="23" customWidth="1"/>
    <col min="3096" max="3097" width="3.125" style="23" customWidth="1"/>
    <col min="3098" max="3098" width="20.625" style="23" customWidth="1"/>
    <col min="3099" max="3100" width="2.875" style="23" customWidth="1"/>
    <col min="3101" max="3102" width="3.125" style="23" customWidth="1"/>
    <col min="3103" max="3103" width="20.625" style="23" customWidth="1"/>
    <col min="3104" max="3105" width="2.875" style="23" customWidth="1"/>
    <col min="3106" max="3107" width="3.125" style="23" customWidth="1"/>
    <col min="3108" max="3108" width="20.625" style="23" customWidth="1"/>
    <col min="3109" max="3110" width="2.875" style="23" customWidth="1"/>
    <col min="3111" max="3112" width="3.125" style="23" customWidth="1"/>
    <col min="3113" max="3113" width="20.625" style="23" customWidth="1"/>
    <col min="3114" max="3115" width="2.875" style="23" customWidth="1"/>
    <col min="3116" max="3117" width="3.125" style="23" customWidth="1"/>
    <col min="3118" max="3118" width="20.625" style="23" customWidth="1"/>
    <col min="3119" max="3120" width="2.875" style="23" customWidth="1"/>
    <col min="3121" max="3122" width="1.75" style="23" customWidth="1"/>
    <col min="3123" max="3124" width="3.125" style="23" customWidth="1"/>
    <col min="3125" max="3125" width="20.625" style="23" customWidth="1"/>
    <col min="3126" max="3127" width="2.875" style="23" customWidth="1"/>
    <col min="3128" max="3129" width="3.125" style="23" customWidth="1"/>
    <col min="3130" max="3130" width="20.625" style="23" customWidth="1"/>
    <col min="3131" max="3132" width="2.875" style="23" customWidth="1"/>
    <col min="3133" max="3134" width="3.125" style="23" customWidth="1"/>
    <col min="3135" max="3135" width="20.625" style="23" customWidth="1"/>
    <col min="3136" max="3137" width="2.875" style="23" customWidth="1"/>
    <col min="3138" max="3156" width="3.125" style="23" customWidth="1"/>
    <col min="3157" max="3157" width="4.75" style="23" customWidth="1"/>
    <col min="3158" max="3328" width="9" style="23"/>
    <col min="3329" max="3329" width="2.625" style="23" customWidth="1"/>
    <col min="3330" max="3331" width="3.125" style="23" customWidth="1"/>
    <col min="3332" max="3332" width="21" style="23" customWidth="1"/>
    <col min="3333" max="3334" width="2.875" style="23" customWidth="1"/>
    <col min="3335" max="3336" width="3.125" style="23" customWidth="1"/>
    <col min="3337" max="3337" width="20.625" style="23" customWidth="1"/>
    <col min="3338" max="3339" width="2.875" style="23" customWidth="1"/>
    <col min="3340" max="3341" width="3.125" style="23" customWidth="1"/>
    <col min="3342" max="3342" width="20.625" style="23" customWidth="1"/>
    <col min="3343" max="3344" width="2.875" style="23" customWidth="1"/>
    <col min="3345" max="3346" width="3.125" style="23" customWidth="1"/>
    <col min="3347" max="3347" width="20.625" style="23" customWidth="1"/>
    <col min="3348" max="3349" width="2.875" style="23" customWidth="1"/>
    <col min="3350" max="3351" width="1.25" style="23" customWidth="1"/>
    <col min="3352" max="3353" width="3.125" style="23" customWidth="1"/>
    <col min="3354" max="3354" width="20.625" style="23" customWidth="1"/>
    <col min="3355" max="3356" width="2.875" style="23" customWidth="1"/>
    <col min="3357" max="3358" width="3.125" style="23" customWidth="1"/>
    <col min="3359" max="3359" width="20.625" style="23" customWidth="1"/>
    <col min="3360" max="3361" width="2.875" style="23" customWidth="1"/>
    <col min="3362" max="3363" width="3.125" style="23" customWidth="1"/>
    <col min="3364" max="3364" width="20.625" style="23" customWidth="1"/>
    <col min="3365" max="3366" width="2.875" style="23" customWidth="1"/>
    <col min="3367" max="3368" width="3.125" style="23" customWidth="1"/>
    <col min="3369" max="3369" width="20.625" style="23" customWidth="1"/>
    <col min="3370" max="3371" width="2.875" style="23" customWidth="1"/>
    <col min="3372" max="3373" width="3.125" style="23" customWidth="1"/>
    <col min="3374" max="3374" width="20.625" style="23" customWidth="1"/>
    <col min="3375" max="3376" width="2.875" style="23" customWidth="1"/>
    <col min="3377" max="3378" width="1.75" style="23" customWidth="1"/>
    <col min="3379" max="3380" width="3.125" style="23" customWidth="1"/>
    <col min="3381" max="3381" width="20.625" style="23" customWidth="1"/>
    <col min="3382" max="3383" width="2.875" style="23" customWidth="1"/>
    <col min="3384" max="3385" width="3.125" style="23" customWidth="1"/>
    <col min="3386" max="3386" width="20.625" style="23" customWidth="1"/>
    <col min="3387" max="3388" width="2.875" style="23" customWidth="1"/>
    <col min="3389" max="3390" width="3.125" style="23" customWidth="1"/>
    <col min="3391" max="3391" width="20.625" style="23" customWidth="1"/>
    <col min="3392" max="3393" width="2.875" style="23" customWidth="1"/>
    <col min="3394" max="3412" width="3.125" style="23" customWidth="1"/>
    <col min="3413" max="3413" width="4.75" style="23" customWidth="1"/>
    <col min="3414" max="3584" width="9" style="23"/>
    <col min="3585" max="3585" width="2.625" style="23" customWidth="1"/>
    <col min="3586" max="3587" width="3.125" style="23" customWidth="1"/>
    <col min="3588" max="3588" width="21" style="23" customWidth="1"/>
    <col min="3589" max="3590" width="2.875" style="23" customWidth="1"/>
    <col min="3591" max="3592" width="3.125" style="23" customWidth="1"/>
    <col min="3593" max="3593" width="20.625" style="23" customWidth="1"/>
    <col min="3594" max="3595" width="2.875" style="23" customWidth="1"/>
    <col min="3596" max="3597" width="3.125" style="23" customWidth="1"/>
    <col min="3598" max="3598" width="20.625" style="23" customWidth="1"/>
    <col min="3599" max="3600" width="2.875" style="23" customWidth="1"/>
    <col min="3601" max="3602" width="3.125" style="23" customWidth="1"/>
    <col min="3603" max="3603" width="20.625" style="23" customWidth="1"/>
    <col min="3604" max="3605" width="2.875" style="23" customWidth="1"/>
    <col min="3606" max="3607" width="1.25" style="23" customWidth="1"/>
    <col min="3608" max="3609" width="3.125" style="23" customWidth="1"/>
    <col min="3610" max="3610" width="20.625" style="23" customWidth="1"/>
    <col min="3611" max="3612" width="2.875" style="23" customWidth="1"/>
    <col min="3613" max="3614" width="3.125" style="23" customWidth="1"/>
    <col min="3615" max="3615" width="20.625" style="23" customWidth="1"/>
    <col min="3616" max="3617" width="2.875" style="23" customWidth="1"/>
    <col min="3618" max="3619" width="3.125" style="23" customWidth="1"/>
    <col min="3620" max="3620" width="20.625" style="23" customWidth="1"/>
    <col min="3621" max="3622" width="2.875" style="23" customWidth="1"/>
    <col min="3623" max="3624" width="3.125" style="23" customWidth="1"/>
    <col min="3625" max="3625" width="20.625" style="23" customWidth="1"/>
    <col min="3626" max="3627" width="2.875" style="23" customWidth="1"/>
    <col min="3628" max="3629" width="3.125" style="23" customWidth="1"/>
    <col min="3630" max="3630" width="20.625" style="23" customWidth="1"/>
    <col min="3631" max="3632" width="2.875" style="23" customWidth="1"/>
    <col min="3633" max="3634" width="1.75" style="23" customWidth="1"/>
    <col min="3635" max="3636" width="3.125" style="23" customWidth="1"/>
    <col min="3637" max="3637" width="20.625" style="23" customWidth="1"/>
    <col min="3638" max="3639" width="2.875" style="23" customWidth="1"/>
    <col min="3640" max="3641" width="3.125" style="23" customWidth="1"/>
    <col min="3642" max="3642" width="20.625" style="23" customWidth="1"/>
    <col min="3643" max="3644" width="2.875" style="23" customWidth="1"/>
    <col min="3645" max="3646" width="3.125" style="23" customWidth="1"/>
    <col min="3647" max="3647" width="20.625" style="23" customWidth="1"/>
    <col min="3648" max="3649" width="2.875" style="23" customWidth="1"/>
    <col min="3650" max="3668" width="3.125" style="23" customWidth="1"/>
    <col min="3669" max="3669" width="4.75" style="23" customWidth="1"/>
    <col min="3670" max="3840" width="9" style="23"/>
    <col min="3841" max="3841" width="2.625" style="23" customWidth="1"/>
    <col min="3842" max="3843" width="3.125" style="23" customWidth="1"/>
    <col min="3844" max="3844" width="21" style="23" customWidth="1"/>
    <col min="3845" max="3846" width="2.875" style="23" customWidth="1"/>
    <col min="3847" max="3848" width="3.125" style="23" customWidth="1"/>
    <col min="3849" max="3849" width="20.625" style="23" customWidth="1"/>
    <col min="3850" max="3851" width="2.875" style="23" customWidth="1"/>
    <col min="3852" max="3853" width="3.125" style="23" customWidth="1"/>
    <col min="3854" max="3854" width="20.625" style="23" customWidth="1"/>
    <col min="3855" max="3856" width="2.875" style="23" customWidth="1"/>
    <col min="3857" max="3858" width="3.125" style="23" customWidth="1"/>
    <col min="3859" max="3859" width="20.625" style="23" customWidth="1"/>
    <col min="3860" max="3861" width="2.875" style="23" customWidth="1"/>
    <col min="3862" max="3863" width="1.25" style="23" customWidth="1"/>
    <col min="3864" max="3865" width="3.125" style="23" customWidth="1"/>
    <col min="3866" max="3866" width="20.625" style="23" customWidth="1"/>
    <col min="3867" max="3868" width="2.875" style="23" customWidth="1"/>
    <col min="3869" max="3870" width="3.125" style="23" customWidth="1"/>
    <col min="3871" max="3871" width="20.625" style="23" customWidth="1"/>
    <col min="3872" max="3873" width="2.875" style="23" customWidth="1"/>
    <col min="3874" max="3875" width="3.125" style="23" customWidth="1"/>
    <col min="3876" max="3876" width="20.625" style="23" customWidth="1"/>
    <col min="3877" max="3878" width="2.875" style="23" customWidth="1"/>
    <col min="3879" max="3880" width="3.125" style="23" customWidth="1"/>
    <col min="3881" max="3881" width="20.625" style="23" customWidth="1"/>
    <col min="3882" max="3883" width="2.875" style="23" customWidth="1"/>
    <col min="3884" max="3885" width="3.125" style="23" customWidth="1"/>
    <col min="3886" max="3886" width="20.625" style="23" customWidth="1"/>
    <col min="3887" max="3888" width="2.875" style="23" customWidth="1"/>
    <col min="3889" max="3890" width="1.75" style="23" customWidth="1"/>
    <col min="3891" max="3892" width="3.125" style="23" customWidth="1"/>
    <col min="3893" max="3893" width="20.625" style="23" customWidth="1"/>
    <col min="3894" max="3895" width="2.875" style="23" customWidth="1"/>
    <col min="3896" max="3897" width="3.125" style="23" customWidth="1"/>
    <col min="3898" max="3898" width="20.625" style="23" customWidth="1"/>
    <col min="3899" max="3900" width="2.875" style="23" customWidth="1"/>
    <col min="3901" max="3902" width="3.125" style="23" customWidth="1"/>
    <col min="3903" max="3903" width="20.625" style="23" customWidth="1"/>
    <col min="3904" max="3905" width="2.875" style="23" customWidth="1"/>
    <col min="3906" max="3924" width="3.125" style="23" customWidth="1"/>
    <col min="3925" max="3925" width="4.75" style="23" customWidth="1"/>
    <col min="3926" max="4096" width="9" style="23"/>
    <col min="4097" max="4097" width="2.625" style="23" customWidth="1"/>
    <col min="4098" max="4099" width="3.125" style="23" customWidth="1"/>
    <col min="4100" max="4100" width="21" style="23" customWidth="1"/>
    <col min="4101" max="4102" width="2.875" style="23" customWidth="1"/>
    <col min="4103" max="4104" width="3.125" style="23" customWidth="1"/>
    <col min="4105" max="4105" width="20.625" style="23" customWidth="1"/>
    <col min="4106" max="4107" width="2.875" style="23" customWidth="1"/>
    <col min="4108" max="4109" width="3.125" style="23" customWidth="1"/>
    <col min="4110" max="4110" width="20.625" style="23" customWidth="1"/>
    <col min="4111" max="4112" width="2.875" style="23" customWidth="1"/>
    <col min="4113" max="4114" width="3.125" style="23" customWidth="1"/>
    <col min="4115" max="4115" width="20.625" style="23" customWidth="1"/>
    <col min="4116" max="4117" width="2.875" style="23" customWidth="1"/>
    <col min="4118" max="4119" width="1.25" style="23" customWidth="1"/>
    <col min="4120" max="4121" width="3.125" style="23" customWidth="1"/>
    <col min="4122" max="4122" width="20.625" style="23" customWidth="1"/>
    <col min="4123" max="4124" width="2.875" style="23" customWidth="1"/>
    <col min="4125" max="4126" width="3.125" style="23" customWidth="1"/>
    <col min="4127" max="4127" width="20.625" style="23" customWidth="1"/>
    <col min="4128" max="4129" width="2.875" style="23" customWidth="1"/>
    <col min="4130" max="4131" width="3.125" style="23" customWidth="1"/>
    <col min="4132" max="4132" width="20.625" style="23" customWidth="1"/>
    <col min="4133" max="4134" width="2.875" style="23" customWidth="1"/>
    <col min="4135" max="4136" width="3.125" style="23" customWidth="1"/>
    <col min="4137" max="4137" width="20.625" style="23" customWidth="1"/>
    <col min="4138" max="4139" width="2.875" style="23" customWidth="1"/>
    <col min="4140" max="4141" width="3.125" style="23" customWidth="1"/>
    <col min="4142" max="4142" width="20.625" style="23" customWidth="1"/>
    <col min="4143" max="4144" width="2.875" style="23" customWidth="1"/>
    <col min="4145" max="4146" width="1.75" style="23" customWidth="1"/>
    <col min="4147" max="4148" width="3.125" style="23" customWidth="1"/>
    <col min="4149" max="4149" width="20.625" style="23" customWidth="1"/>
    <col min="4150" max="4151" width="2.875" style="23" customWidth="1"/>
    <col min="4152" max="4153" width="3.125" style="23" customWidth="1"/>
    <col min="4154" max="4154" width="20.625" style="23" customWidth="1"/>
    <col min="4155" max="4156" width="2.875" style="23" customWidth="1"/>
    <col min="4157" max="4158" width="3.125" style="23" customWidth="1"/>
    <col min="4159" max="4159" width="20.625" style="23" customWidth="1"/>
    <col min="4160" max="4161" width="2.875" style="23" customWidth="1"/>
    <col min="4162" max="4180" width="3.125" style="23" customWidth="1"/>
    <col min="4181" max="4181" width="4.75" style="23" customWidth="1"/>
    <col min="4182" max="4352" width="9" style="23"/>
    <col min="4353" max="4353" width="2.625" style="23" customWidth="1"/>
    <col min="4354" max="4355" width="3.125" style="23" customWidth="1"/>
    <col min="4356" max="4356" width="21" style="23" customWidth="1"/>
    <col min="4357" max="4358" width="2.875" style="23" customWidth="1"/>
    <col min="4359" max="4360" width="3.125" style="23" customWidth="1"/>
    <col min="4361" max="4361" width="20.625" style="23" customWidth="1"/>
    <col min="4362" max="4363" width="2.875" style="23" customWidth="1"/>
    <col min="4364" max="4365" width="3.125" style="23" customWidth="1"/>
    <col min="4366" max="4366" width="20.625" style="23" customWidth="1"/>
    <col min="4367" max="4368" width="2.875" style="23" customWidth="1"/>
    <col min="4369" max="4370" width="3.125" style="23" customWidth="1"/>
    <col min="4371" max="4371" width="20.625" style="23" customWidth="1"/>
    <col min="4372" max="4373" width="2.875" style="23" customWidth="1"/>
    <col min="4374" max="4375" width="1.25" style="23" customWidth="1"/>
    <col min="4376" max="4377" width="3.125" style="23" customWidth="1"/>
    <col min="4378" max="4378" width="20.625" style="23" customWidth="1"/>
    <col min="4379" max="4380" width="2.875" style="23" customWidth="1"/>
    <col min="4381" max="4382" width="3.125" style="23" customWidth="1"/>
    <col min="4383" max="4383" width="20.625" style="23" customWidth="1"/>
    <col min="4384" max="4385" width="2.875" style="23" customWidth="1"/>
    <col min="4386" max="4387" width="3.125" style="23" customWidth="1"/>
    <col min="4388" max="4388" width="20.625" style="23" customWidth="1"/>
    <col min="4389" max="4390" width="2.875" style="23" customWidth="1"/>
    <col min="4391" max="4392" width="3.125" style="23" customWidth="1"/>
    <col min="4393" max="4393" width="20.625" style="23" customWidth="1"/>
    <col min="4394" max="4395" width="2.875" style="23" customWidth="1"/>
    <col min="4396" max="4397" width="3.125" style="23" customWidth="1"/>
    <col min="4398" max="4398" width="20.625" style="23" customWidth="1"/>
    <col min="4399" max="4400" width="2.875" style="23" customWidth="1"/>
    <col min="4401" max="4402" width="1.75" style="23" customWidth="1"/>
    <col min="4403" max="4404" width="3.125" style="23" customWidth="1"/>
    <col min="4405" max="4405" width="20.625" style="23" customWidth="1"/>
    <col min="4406" max="4407" width="2.875" style="23" customWidth="1"/>
    <col min="4408" max="4409" width="3.125" style="23" customWidth="1"/>
    <col min="4410" max="4410" width="20.625" style="23" customWidth="1"/>
    <col min="4411" max="4412" width="2.875" style="23" customWidth="1"/>
    <col min="4413" max="4414" width="3.125" style="23" customWidth="1"/>
    <col min="4415" max="4415" width="20.625" style="23" customWidth="1"/>
    <col min="4416" max="4417" width="2.875" style="23" customWidth="1"/>
    <col min="4418" max="4436" width="3.125" style="23" customWidth="1"/>
    <col min="4437" max="4437" width="4.75" style="23" customWidth="1"/>
    <col min="4438" max="4608" width="9" style="23"/>
    <col min="4609" max="4609" width="2.625" style="23" customWidth="1"/>
    <col min="4610" max="4611" width="3.125" style="23" customWidth="1"/>
    <col min="4612" max="4612" width="21" style="23" customWidth="1"/>
    <col min="4613" max="4614" width="2.875" style="23" customWidth="1"/>
    <col min="4615" max="4616" width="3.125" style="23" customWidth="1"/>
    <col min="4617" max="4617" width="20.625" style="23" customWidth="1"/>
    <col min="4618" max="4619" width="2.875" style="23" customWidth="1"/>
    <col min="4620" max="4621" width="3.125" style="23" customWidth="1"/>
    <col min="4622" max="4622" width="20.625" style="23" customWidth="1"/>
    <col min="4623" max="4624" width="2.875" style="23" customWidth="1"/>
    <col min="4625" max="4626" width="3.125" style="23" customWidth="1"/>
    <col min="4627" max="4627" width="20.625" style="23" customWidth="1"/>
    <col min="4628" max="4629" width="2.875" style="23" customWidth="1"/>
    <col min="4630" max="4631" width="1.25" style="23" customWidth="1"/>
    <col min="4632" max="4633" width="3.125" style="23" customWidth="1"/>
    <col min="4634" max="4634" width="20.625" style="23" customWidth="1"/>
    <col min="4635" max="4636" width="2.875" style="23" customWidth="1"/>
    <col min="4637" max="4638" width="3.125" style="23" customWidth="1"/>
    <col min="4639" max="4639" width="20.625" style="23" customWidth="1"/>
    <col min="4640" max="4641" width="2.875" style="23" customWidth="1"/>
    <col min="4642" max="4643" width="3.125" style="23" customWidth="1"/>
    <col min="4644" max="4644" width="20.625" style="23" customWidth="1"/>
    <col min="4645" max="4646" width="2.875" style="23" customWidth="1"/>
    <col min="4647" max="4648" width="3.125" style="23" customWidth="1"/>
    <col min="4649" max="4649" width="20.625" style="23" customWidth="1"/>
    <col min="4650" max="4651" width="2.875" style="23" customWidth="1"/>
    <col min="4652" max="4653" width="3.125" style="23" customWidth="1"/>
    <col min="4654" max="4654" width="20.625" style="23" customWidth="1"/>
    <col min="4655" max="4656" width="2.875" style="23" customWidth="1"/>
    <col min="4657" max="4658" width="1.75" style="23" customWidth="1"/>
    <col min="4659" max="4660" width="3.125" style="23" customWidth="1"/>
    <col min="4661" max="4661" width="20.625" style="23" customWidth="1"/>
    <col min="4662" max="4663" width="2.875" style="23" customWidth="1"/>
    <col min="4664" max="4665" width="3.125" style="23" customWidth="1"/>
    <col min="4666" max="4666" width="20.625" style="23" customWidth="1"/>
    <col min="4667" max="4668" width="2.875" style="23" customWidth="1"/>
    <col min="4669" max="4670" width="3.125" style="23" customWidth="1"/>
    <col min="4671" max="4671" width="20.625" style="23" customWidth="1"/>
    <col min="4672" max="4673" width="2.875" style="23" customWidth="1"/>
    <col min="4674" max="4692" width="3.125" style="23" customWidth="1"/>
    <col min="4693" max="4693" width="4.75" style="23" customWidth="1"/>
    <col min="4694" max="4864" width="9" style="23"/>
    <col min="4865" max="4865" width="2.625" style="23" customWidth="1"/>
    <col min="4866" max="4867" width="3.125" style="23" customWidth="1"/>
    <col min="4868" max="4868" width="21" style="23" customWidth="1"/>
    <col min="4869" max="4870" width="2.875" style="23" customWidth="1"/>
    <col min="4871" max="4872" width="3.125" style="23" customWidth="1"/>
    <col min="4873" max="4873" width="20.625" style="23" customWidth="1"/>
    <col min="4874" max="4875" width="2.875" style="23" customWidth="1"/>
    <col min="4876" max="4877" width="3.125" style="23" customWidth="1"/>
    <col min="4878" max="4878" width="20.625" style="23" customWidth="1"/>
    <col min="4879" max="4880" width="2.875" style="23" customWidth="1"/>
    <col min="4881" max="4882" width="3.125" style="23" customWidth="1"/>
    <col min="4883" max="4883" width="20.625" style="23" customWidth="1"/>
    <col min="4884" max="4885" width="2.875" style="23" customWidth="1"/>
    <col min="4886" max="4887" width="1.25" style="23" customWidth="1"/>
    <col min="4888" max="4889" width="3.125" style="23" customWidth="1"/>
    <col min="4890" max="4890" width="20.625" style="23" customWidth="1"/>
    <col min="4891" max="4892" width="2.875" style="23" customWidth="1"/>
    <col min="4893" max="4894" width="3.125" style="23" customWidth="1"/>
    <col min="4895" max="4895" width="20.625" style="23" customWidth="1"/>
    <col min="4896" max="4897" width="2.875" style="23" customWidth="1"/>
    <col min="4898" max="4899" width="3.125" style="23" customWidth="1"/>
    <col min="4900" max="4900" width="20.625" style="23" customWidth="1"/>
    <col min="4901" max="4902" width="2.875" style="23" customWidth="1"/>
    <col min="4903" max="4904" width="3.125" style="23" customWidth="1"/>
    <col min="4905" max="4905" width="20.625" style="23" customWidth="1"/>
    <col min="4906" max="4907" width="2.875" style="23" customWidth="1"/>
    <col min="4908" max="4909" width="3.125" style="23" customWidth="1"/>
    <col min="4910" max="4910" width="20.625" style="23" customWidth="1"/>
    <col min="4911" max="4912" width="2.875" style="23" customWidth="1"/>
    <col min="4913" max="4914" width="1.75" style="23" customWidth="1"/>
    <col min="4915" max="4916" width="3.125" style="23" customWidth="1"/>
    <col min="4917" max="4917" width="20.625" style="23" customWidth="1"/>
    <col min="4918" max="4919" width="2.875" style="23" customWidth="1"/>
    <col min="4920" max="4921" width="3.125" style="23" customWidth="1"/>
    <col min="4922" max="4922" width="20.625" style="23" customWidth="1"/>
    <col min="4923" max="4924" width="2.875" style="23" customWidth="1"/>
    <col min="4925" max="4926" width="3.125" style="23" customWidth="1"/>
    <col min="4927" max="4927" width="20.625" style="23" customWidth="1"/>
    <col min="4928" max="4929" width="2.875" style="23" customWidth="1"/>
    <col min="4930" max="4948" width="3.125" style="23" customWidth="1"/>
    <col min="4949" max="4949" width="4.75" style="23" customWidth="1"/>
    <col min="4950" max="5120" width="9" style="23"/>
    <col min="5121" max="5121" width="2.625" style="23" customWidth="1"/>
    <col min="5122" max="5123" width="3.125" style="23" customWidth="1"/>
    <col min="5124" max="5124" width="21" style="23" customWidth="1"/>
    <col min="5125" max="5126" width="2.875" style="23" customWidth="1"/>
    <col min="5127" max="5128" width="3.125" style="23" customWidth="1"/>
    <col min="5129" max="5129" width="20.625" style="23" customWidth="1"/>
    <col min="5130" max="5131" width="2.875" style="23" customWidth="1"/>
    <col min="5132" max="5133" width="3.125" style="23" customWidth="1"/>
    <col min="5134" max="5134" width="20.625" style="23" customWidth="1"/>
    <col min="5135" max="5136" width="2.875" style="23" customWidth="1"/>
    <col min="5137" max="5138" width="3.125" style="23" customWidth="1"/>
    <col min="5139" max="5139" width="20.625" style="23" customWidth="1"/>
    <col min="5140" max="5141" width="2.875" style="23" customWidth="1"/>
    <col min="5142" max="5143" width="1.25" style="23" customWidth="1"/>
    <col min="5144" max="5145" width="3.125" style="23" customWidth="1"/>
    <col min="5146" max="5146" width="20.625" style="23" customWidth="1"/>
    <col min="5147" max="5148" width="2.875" style="23" customWidth="1"/>
    <col min="5149" max="5150" width="3.125" style="23" customWidth="1"/>
    <col min="5151" max="5151" width="20.625" style="23" customWidth="1"/>
    <col min="5152" max="5153" width="2.875" style="23" customWidth="1"/>
    <col min="5154" max="5155" width="3.125" style="23" customWidth="1"/>
    <col min="5156" max="5156" width="20.625" style="23" customWidth="1"/>
    <col min="5157" max="5158" width="2.875" style="23" customWidth="1"/>
    <col min="5159" max="5160" width="3.125" style="23" customWidth="1"/>
    <col min="5161" max="5161" width="20.625" style="23" customWidth="1"/>
    <col min="5162" max="5163" width="2.875" style="23" customWidth="1"/>
    <col min="5164" max="5165" width="3.125" style="23" customWidth="1"/>
    <col min="5166" max="5166" width="20.625" style="23" customWidth="1"/>
    <col min="5167" max="5168" width="2.875" style="23" customWidth="1"/>
    <col min="5169" max="5170" width="1.75" style="23" customWidth="1"/>
    <col min="5171" max="5172" width="3.125" style="23" customWidth="1"/>
    <col min="5173" max="5173" width="20.625" style="23" customWidth="1"/>
    <col min="5174" max="5175" width="2.875" style="23" customWidth="1"/>
    <col min="5176" max="5177" width="3.125" style="23" customWidth="1"/>
    <col min="5178" max="5178" width="20.625" style="23" customWidth="1"/>
    <col min="5179" max="5180" width="2.875" style="23" customWidth="1"/>
    <col min="5181" max="5182" width="3.125" style="23" customWidth="1"/>
    <col min="5183" max="5183" width="20.625" style="23" customWidth="1"/>
    <col min="5184" max="5185" width="2.875" style="23" customWidth="1"/>
    <col min="5186" max="5204" width="3.125" style="23" customWidth="1"/>
    <col min="5205" max="5205" width="4.75" style="23" customWidth="1"/>
    <col min="5206" max="5376" width="9" style="23"/>
    <col min="5377" max="5377" width="2.625" style="23" customWidth="1"/>
    <col min="5378" max="5379" width="3.125" style="23" customWidth="1"/>
    <col min="5380" max="5380" width="21" style="23" customWidth="1"/>
    <col min="5381" max="5382" width="2.875" style="23" customWidth="1"/>
    <col min="5383" max="5384" width="3.125" style="23" customWidth="1"/>
    <col min="5385" max="5385" width="20.625" style="23" customWidth="1"/>
    <col min="5386" max="5387" width="2.875" style="23" customWidth="1"/>
    <col min="5388" max="5389" width="3.125" style="23" customWidth="1"/>
    <col min="5390" max="5390" width="20.625" style="23" customWidth="1"/>
    <col min="5391" max="5392" width="2.875" style="23" customWidth="1"/>
    <col min="5393" max="5394" width="3.125" style="23" customWidth="1"/>
    <col min="5395" max="5395" width="20.625" style="23" customWidth="1"/>
    <col min="5396" max="5397" width="2.875" style="23" customWidth="1"/>
    <col min="5398" max="5399" width="1.25" style="23" customWidth="1"/>
    <col min="5400" max="5401" width="3.125" style="23" customWidth="1"/>
    <col min="5402" max="5402" width="20.625" style="23" customWidth="1"/>
    <col min="5403" max="5404" width="2.875" style="23" customWidth="1"/>
    <col min="5405" max="5406" width="3.125" style="23" customWidth="1"/>
    <col min="5407" max="5407" width="20.625" style="23" customWidth="1"/>
    <col min="5408" max="5409" width="2.875" style="23" customWidth="1"/>
    <col min="5410" max="5411" width="3.125" style="23" customWidth="1"/>
    <col min="5412" max="5412" width="20.625" style="23" customWidth="1"/>
    <col min="5413" max="5414" width="2.875" style="23" customWidth="1"/>
    <col min="5415" max="5416" width="3.125" style="23" customWidth="1"/>
    <col min="5417" max="5417" width="20.625" style="23" customWidth="1"/>
    <col min="5418" max="5419" width="2.875" style="23" customWidth="1"/>
    <col min="5420" max="5421" width="3.125" style="23" customWidth="1"/>
    <col min="5422" max="5422" width="20.625" style="23" customWidth="1"/>
    <col min="5423" max="5424" width="2.875" style="23" customWidth="1"/>
    <col min="5425" max="5426" width="1.75" style="23" customWidth="1"/>
    <col min="5427" max="5428" width="3.125" style="23" customWidth="1"/>
    <col min="5429" max="5429" width="20.625" style="23" customWidth="1"/>
    <col min="5430" max="5431" width="2.875" style="23" customWidth="1"/>
    <col min="5432" max="5433" width="3.125" style="23" customWidth="1"/>
    <col min="5434" max="5434" width="20.625" style="23" customWidth="1"/>
    <col min="5435" max="5436" width="2.875" style="23" customWidth="1"/>
    <col min="5437" max="5438" width="3.125" style="23" customWidth="1"/>
    <col min="5439" max="5439" width="20.625" style="23" customWidth="1"/>
    <col min="5440" max="5441" width="2.875" style="23" customWidth="1"/>
    <col min="5442" max="5460" width="3.125" style="23" customWidth="1"/>
    <col min="5461" max="5461" width="4.75" style="23" customWidth="1"/>
    <col min="5462" max="5632" width="9" style="23"/>
    <col min="5633" max="5633" width="2.625" style="23" customWidth="1"/>
    <col min="5634" max="5635" width="3.125" style="23" customWidth="1"/>
    <col min="5636" max="5636" width="21" style="23" customWidth="1"/>
    <col min="5637" max="5638" width="2.875" style="23" customWidth="1"/>
    <col min="5639" max="5640" width="3.125" style="23" customWidth="1"/>
    <col min="5641" max="5641" width="20.625" style="23" customWidth="1"/>
    <col min="5642" max="5643" width="2.875" style="23" customWidth="1"/>
    <col min="5644" max="5645" width="3.125" style="23" customWidth="1"/>
    <col min="5646" max="5646" width="20.625" style="23" customWidth="1"/>
    <col min="5647" max="5648" width="2.875" style="23" customWidth="1"/>
    <col min="5649" max="5650" width="3.125" style="23" customWidth="1"/>
    <col min="5651" max="5651" width="20.625" style="23" customWidth="1"/>
    <col min="5652" max="5653" width="2.875" style="23" customWidth="1"/>
    <col min="5654" max="5655" width="1.25" style="23" customWidth="1"/>
    <col min="5656" max="5657" width="3.125" style="23" customWidth="1"/>
    <col min="5658" max="5658" width="20.625" style="23" customWidth="1"/>
    <col min="5659" max="5660" width="2.875" style="23" customWidth="1"/>
    <col min="5661" max="5662" width="3.125" style="23" customWidth="1"/>
    <col min="5663" max="5663" width="20.625" style="23" customWidth="1"/>
    <col min="5664" max="5665" width="2.875" style="23" customWidth="1"/>
    <col min="5666" max="5667" width="3.125" style="23" customWidth="1"/>
    <col min="5668" max="5668" width="20.625" style="23" customWidth="1"/>
    <col min="5669" max="5670" width="2.875" style="23" customWidth="1"/>
    <col min="5671" max="5672" width="3.125" style="23" customWidth="1"/>
    <col min="5673" max="5673" width="20.625" style="23" customWidth="1"/>
    <col min="5674" max="5675" width="2.875" style="23" customWidth="1"/>
    <col min="5676" max="5677" width="3.125" style="23" customWidth="1"/>
    <col min="5678" max="5678" width="20.625" style="23" customWidth="1"/>
    <col min="5679" max="5680" width="2.875" style="23" customWidth="1"/>
    <col min="5681" max="5682" width="1.75" style="23" customWidth="1"/>
    <col min="5683" max="5684" width="3.125" style="23" customWidth="1"/>
    <col min="5685" max="5685" width="20.625" style="23" customWidth="1"/>
    <col min="5686" max="5687" width="2.875" style="23" customWidth="1"/>
    <col min="5688" max="5689" width="3.125" style="23" customWidth="1"/>
    <col min="5690" max="5690" width="20.625" style="23" customWidth="1"/>
    <col min="5691" max="5692" width="2.875" style="23" customWidth="1"/>
    <col min="5693" max="5694" width="3.125" style="23" customWidth="1"/>
    <col min="5695" max="5695" width="20.625" style="23" customWidth="1"/>
    <col min="5696" max="5697" width="2.875" style="23" customWidth="1"/>
    <col min="5698" max="5716" width="3.125" style="23" customWidth="1"/>
    <col min="5717" max="5717" width="4.75" style="23" customWidth="1"/>
    <col min="5718" max="5888" width="9" style="23"/>
    <col min="5889" max="5889" width="2.625" style="23" customWidth="1"/>
    <col min="5890" max="5891" width="3.125" style="23" customWidth="1"/>
    <col min="5892" max="5892" width="21" style="23" customWidth="1"/>
    <col min="5893" max="5894" width="2.875" style="23" customWidth="1"/>
    <col min="5895" max="5896" width="3.125" style="23" customWidth="1"/>
    <col min="5897" max="5897" width="20.625" style="23" customWidth="1"/>
    <col min="5898" max="5899" width="2.875" style="23" customWidth="1"/>
    <col min="5900" max="5901" width="3.125" style="23" customWidth="1"/>
    <col min="5902" max="5902" width="20.625" style="23" customWidth="1"/>
    <col min="5903" max="5904" width="2.875" style="23" customWidth="1"/>
    <col min="5905" max="5906" width="3.125" style="23" customWidth="1"/>
    <col min="5907" max="5907" width="20.625" style="23" customWidth="1"/>
    <col min="5908" max="5909" width="2.875" style="23" customWidth="1"/>
    <col min="5910" max="5911" width="1.25" style="23" customWidth="1"/>
    <col min="5912" max="5913" width="3.125" style="23" customWidth="1"/>
    <col min="5914" max="5914" width="20.625" style="23" customWidth="1"/>
    <col min="5915" max="5916" width="2.875" style="23" customWidth="1"/>
    <col min="5917" max="5918" width="3.125" style="23" customWidth="1"/>
    <col min="5919" max="5919" width="20.625" style="23" customWidth="1"/>
    <col min="5920" max="5921" width="2.875" style="23" customWidth="1"/>
    <col min="5922" max="5923" width="3.125" style="23" customWidth="1"/>
    <col min="5924" max="5924" width="20.625" style="23" customWidth="1"/>
    <col min="5925" max="5926" width="2.875" style="23" customWidth="1"/>
    <col min="5927" max="5928" width="3.125" style="23" customWidth="1"/>
    <col min="5929" max="5929" width="20.625" style="23" customWidth="1"/>
    <col min="5930" max="5931" width="2.875" style="23" customWidth="1"/>
    <col min="5932" max="5933" width="3.125" style="23" customWidth="1"/>
    <col min="5934" max="5934" width="20.625" style="23" customWidth="1"/>
    <col min="5935" max="5936" width="2.875" style="23" customWidth="1"/>
    <col min="5937" max="5938" width="1.75" style="23" customWidth="1"/>
    <col min="5939" max="5940" width="3.125" style="23" customWidth="1"/>
    <col min="5941" max="5941" width="20.625" style="23" customWidth="1"/>
    <col min="5942" max="5943" width="2.875" style="23" customWidth="1"/>
    <col min="5944" max="5945" width="3.125" style="23" customWidth="1"/>
    <col min="5946" max="5946" width="20.625" style="23" customWidth="1"/>
    <col min="5947" max="5948" width="2.875" style="23" customWidth="1"/>
    <col min="5949" max="5950" width="3.125" style="23" customWidth="1"/>
    <col min="5951" max="5951" width="20.625" style="23" customWidth="1"/>
    <col min="5952" max="5953" width="2.875" style="23" customWidth="1"/>
    <col min="5954" max="5972" width="3.125" style="23" customWidth="1"/>
    <col min="5973" max="5973" width="4.75" style="23" customWidth="1"/>
    <col min="5974" max="6144" width="9" style="23"/>
    <col min="6145" max="6145" width="2.625" style="23" customWidth="1"/>
    <col min="6146" max="6147" width="3.125" style="23" customWidth="1"/>
    <col min="6148" max="6148" width="21" style="23" customWidth="1"/>
    <col min="6149" max="6150" width="2.875" style="23" customWidth="1"/>
    <col min="6151" max="6152" width="3.125" style="23" customWidth="1"/>
    <col min="6153" max="6153" width="20.625" style="23" customWidth="1"/>
    <col min="6154" max="6155" width="2.875" style="23" customWidth="1"/>
    <col min="6156" max="6157" width="3.125" style="23" customWidth="1"/>
    <col min="6158" max="6158" width="20.625" style="23" customWidth="1"/>
    <col min="6159" max="6160" width="2.875" style="23" customWidth="1"/>
    <col min="6161" max="6162" width="3.125" style="23" customWidth="1"/>
    <col min="6163" max="6163" width="20.625" style="23" customWidth="1"/>
    <col min="6164" max="6165" width="2.875" style="23" customWidth="1"/>
    <col min="6166" max="6167" width="1.25" style="23" customWidth="1"/>
    <col min="6168" max="6169" width="3.125" style="23" customWidth="1"/>
    <col min="6170" max="6170" width="20.625" style="23" customWidth="1"/>
    <col min="6171" max="6172" width="2.875" style="23" customWidth="1"/>
    <col min="6173" max="6174" width="3.125" style="23" customWidth="1"/>
    <col min="6175" max="6175" width="20.625" style="23" customWidth="1"/>
    <col min="6176" max="6177" width="2.875" style="23" customWidth="1"/>
    <col min="6178" max="6179" width="3.125" style="23" customWidth="1"/>
    <col min="6180" max="6180" width="20.625" style="23" customWidth="1"/>
    <col min="6181" max="6182" width="2.875" style="23" customWidth="1"/>
    <col min="6183" max="6184" width="3.125" style="23" customWidth="1"/>
    <col min="6185" max="6185" width="20.625" style="23" customWidth="1"/>
    <col min="6186" max="6187" width="2.875" style="23" customWidth="1"/>
    <col min="6188" max="6189" width="3.125" style="23" customWidth="1"/>
    <col min="6190" max="6190" width="20.625" style="23" customWidth="1"/>
    <col min="6191" max="6192" width="2.875" style="23" customWidth="1"/>
    <col min="6193" max="6194" width="1.75" style="23" customWidth="1"/>
    <col min="6195" max="6196" width="3.125" style="23" customWidth="1"/>
    <col min="6197" max="6197" width="20.625" style="23" customWidth="1"/>
    <col min="6198" max="6199" width="2.875" style="23" customWidth="1"/>
    <col min="6200" max="6201" width="3.125" style="23" customWidth="1"/>
    <col min="6202" max="6202" width="20.625" style="23" customWidth="1"/>
    <col min="6203" max="6204" width="2.875" style="23" customWidth="1"/>
    <col min="6205" max="6206" width="3.125" style="23" customWidth="1"/>
    <col min="6207" max="6207" width="20.625" style="23" customWidth="1"/>
    <col min="6208" max="6209" width="2.875" style="23" customWidth="1"/>
    <col min="6210" max="6228" width="3.125" style="23" customWidth="1"/>
    <col min="6229" max="6229" width="4.75" style="23" customWidth="1"/>
    <col min="6230" max="6400" width="9" style="23"/>
    <col min="6401" max="6401" width="2.625" style="23" customWidth="1"/>
    <col min="6402" max="6403" width="3.125" style="23" customWidth="1"/>
    <col min="6404" max="6404" width="21" style="23" customWidth="1"/>
    <col min="6405" max="6406" width="2.875" style="23" customWidth="1"/>
    <col min="6407" max="6408" width="3.125" style="23" customWidth="1"/>
    <col min="6409" max="6409" width="20.625" style="23" customWidth="1"/>
    <col min="6410" max="6411" width="2.875" style="23" customWidth="1"/>
    <col min="6412" max="6413" width="3.125" style="23" customWidth="1"/>
    <col min="6414" max="6414" width="20.625" style="23" customWidth="1"/>
    <col min="6415" max="6416" width="2.875" style="23" customWidth="1"/>
    <col min="6417" max="6418" width="3.125" style="23" customWidth="1"/>
    <col min="6419" max="6419" width="20.625" style="23" customWidth="1"/>
    <col min="6420" max="6421" width="2.875" style="23" customWidth="1"/>
    <col min="6422" max="6423" width="1.25" style="23" customWidth="1"/>
    <col min="6424" max="6425" width="3.125" style="23" customWidth="1"/>
    <col min="6426" max="6426" width="20.625" style="23" customWidth="1"/>
    <col min="6427" max="6428" width="2.875" style="23" customWidth="1"/>
    <col min="6429" max="6430" width="3.125" style="23" customWidth="1"/>
    <col min="6431" max="6431" width="20.625" style="23" customWidth="1"/>
    <col min="6432" max="6433" width="2.875" style="23" customWidth="1"/>
    <col min="6434" max="6435" width="3.125" style="23" customWidth="1"/>
    <col min="6436" max="6436" width="20.625" style="23" customWidth="1"/>
    <col min="6437" max="6438" width="2.875" style="23" customWidth="1"/>
    <col min="6439" max="6440" width="3.125" style="23" customWidth="1"/>
    <col min="6441" max="6441" width="20.625" style="23" customWidth="1"/>
    <col min="6442" max="6443" width="2.875" style="23" customWidth="1"/>
    <col min="6444" max="6445" width="3.125" style="23" customWidth="1"/>
    <col min="6446" max="6446" width="20.625" style="23" customWidth="1"/>
    <col min="6447" max="6448" width="2.875" style="23" customWidth="1"/>
    <col min="6449" max="6450" width="1.75" style="23" customWidth="1"/>
    <col min="6451" max="6452" width="3.125" style="23" customWidth="1"/>
    <col min="6453" max="6453" width="20.625" style="23" customWidth="1"/>
    <col min="6454" max="6455" width="2.875" style="23" customWidth="1"/>
    <col min="6456" max="6457" width="3.125" style="23" customWidth="1"/>
    <col min="6458" max="6458" width="20.625" style="23" customWidth="1"/>
    <col min="6459" max="6460" width="2.875" style="23" customWidth="1"/>
    <col min="6461" max="6462" width="3.125" style="23" customWidth="1"/>
    <col min="6463" max="6463" width="20.625" style="23" customWidth="1"/>
    <col min="6464" max="6465" width="2.875" style="23" customWidth="1"/>
    <col min="6466" max="6484" width="3.125" style="23" customWidth="1"/>
    <col min="6485" max="6485" width="4.75" style="23" customWidth="1"/>
    <col min="6486" max="6656" width="9" style="23"/>
    <col min="6657" max="6657" width="2.625" style="23" customWidth="1"/>
    <col min="6658" max="6659" width="3.125" style="23" customWidth="1"/>
    <col min="6660" max="6660" width="21" style="23" customWidth="1"/>
    <col min="6661" max="6662" width="2.875" style="23" customWidth="1"/>
    <col min="6663" max="6664" width="3.125" style="23" customWidth="1"/>
    <col min="6665" max="6665" width="20.625" style="23" customWidth="1"/>
    <col min="6666" max="6667" width="2.875" style="23" customWidth="1"/>
    <col min="6668" max="6669" width="3.125" style="23" customWidth="1"/>
    <col min="6670" max="6670" width="20.625" style="23" customWidth="1"/>
    <col min="6671" max="6672" width="2.875" style="23" customWidth="1"/>
    <col min="6673" max="6674" width="3.125" style="23" customWidth="1"/>
    <col min="6675" max="6675" width="20.625" style="23" customWidth="1"/>
    <col min="6676" max="6677" width="2.875" style="23" customWidth="1"/>
    <col min="6678" max="6679" width="1.25" style="23" customWidth="1"/>
    <col min="6680" max="6681" width="3.125" style="23" customWidth="1"/>
    <col min="6682" max="6682" width="20.625" style="23" customWidth="1"/>
    <col min="6683" max="6684" width="2.875" style="23" customWidth="1"/>
    <col min="6685" max="6686" width="3.125" style="23" customWidth="1"/>
    <col min="6687" max="6687" width="20.625" style="23" customWidth="1"/>
    <col min="6688" max="6689" width="2.875" style="23" customWidth="1"/>
    <col min="6690" max="6691" width="3.125" style="23" customWidth="1"/>
    <col min="6692" max="6692" width="20.625" style="23" customWidth="1"/>
    <col min="6693" max="6694" width="2.875" style="23" customWidth="1"/>
    <col min="6695" max="6696" width="3.125" style="23" customWidth="1"/>
    <col min="6697" max="6697" width="20.625" style="23" customWidth="1"/>
    <col min="6698" max="6699" width="2.875" style="23" customWidth="1"/>
    <col min="6700" max="6701" width="3.125" style="23" customWidth="1"/>
    <col min="6702" max="6702" width="20.625" style="23" customWidth="1"/>
    <col min="6703" max="6704" width="2.875" style="23" customWidth="1"/>
    <col min="6705" max="6706" width="1.75" style="23" customWidth="1"/>
    <col min="6707" max="6708" width="3.125" style="23" customWidth="1"/>
    <col min="6709" max="6709" width="20.625" style="23" customWidth="1"/>
    <col min="6710" max="6711" width="2.875" style="23" customWidth="1"/>
    <col min="6712" max="6713" width="3.125" style="23" customWidth="1"/>
    <col min="6714" max="6714" width="20.625" style="23" customWidth="1"/>
    <col min="6715" max="6716" width="2.875" style="23" customWidth="1"/>
    <col min="6717" max="6718" width="3.125" style="23" customWidth="1"/>
    <col min="6719" max="6719" width="20.625" style="23" customWidth="1"/>
    <col min="6720" max="6721" width="2.875" style="23" customWidth="1"/>
    <col min="6722" max="6740" width="3.125" style="23" customWidth="1"/>
    <col min="6741" max="6741" width="4.75" style="23" customWidth="1"/>
    <col min="6742" max="6912" width="9" style="23"/>
    <col min="6913" max="6913" width="2.625" style="23" customWidth="1"/>
    <col min="6914" max="6915" width="3.125" style="23" customWidth="1"/>
    <col min="6916" max="6916" width="21" style="23" customWidth="1"/>
    <col min="6917" max="6918" width="2.875" style="23" customWidth="1"/>
    <col min="6919" max="6920" width="3.125" style="23" customWidth="1"/>
    <col min="6921" max="6921" width="20.625" style="23" customWidth="1"/>
    <col min="6922" max="6923" width="2.875" style="23" customWidth="1"/>
    <col min="6924" max="6925" width="3.125" style="23" customWidth="1"/>
    <col min="6926" max="6926" width="20.625" style="23" customWidth="1"/>
    <col min="6927" max="6928" width="2.875" style="23" customWidth="1"/>
    <col min="6929" max="6930" width="3.125" style="23" customWidth="1"/>
    <col min="6931" max="6931" width="20.625" style="23" customWidth="1"/>
    <col min="6932" max="6933" width="2.875" style="23" customWidth="1"/>
    <col min="6934" max="6935" width="1.25" style="23" customWidth="1"/>
    <col min="6936" max="6937" width="3.125" style="23" customWidth="1"/>
    <col min="6938" max="6938" width="20.625" style="23" customWidth="1"/>
    <col min="6939" max="6940" width="2.875" style="23" customWidth="1"/>
    <col min="6941" max="6942" width="3.125" style="23" customWidth="1"/>
    <col min="6943" max="6943" width="20.625" style="23" customWidth="1"/>
    <col min="6944" max="6945" width="2.875" style="23" customWidth="1"/>
    <col min="6946" max="6947" width="3.125" style="23" customWidth="1"/>
    <col min="6948" max="6948" width="20.625" style="23" customWidth="1"/>
    <col min="6949" max="6950" width="2.875" style="23" customWidth="1"/>
    <col min="6951" max="6952" width="3.125" style="23" customWidth="1"/>
    <col min="6953" max="6953" width="20.625" style="23" customWidth="1"/>
    <col min="6954" max="6955" width="2.875" style="23" customWidth="1"/>
    <col min="6956" max="6957" width="3.125" style="23" customWidth="1"/>
    <col min="6958" max="6958" width="20.625" style="23" customWidth="1"/>
    <col min="6959" max="6960" width="2.875" style="23" customWidth="1"/>
    <col min="6961" max="6962" width="1.75" style="23" customWidth="1"/>
    <col min="6963" max="6964" width="3.125" style="23" customWidth="1"/>
    <col min="6965" max="6965" width="20.625" style="23" customWidth="1"/>
    <col min="6966" max="6967" width="2.875" style="23" customWidth="1"/>
    <col min="6968" max="6969" width="3.125" style="23" customWidth="1"/>
    <col min="6970" max="6970" width="20.625" style="23" customWidth="1"/>
    <col min="6971" max="6972" width="2.875" style="23" customWidth="1"/>
    <col min="6973" max="6974" width="3.125" style="23" customWidth="1"/>
    <col min="6975" max="6975" width="20.625" style="23" customWidth="1"/>
    <col min="6976" max="6977" width="2.875" style="23" customWidth="1"/>
    <col min="6978" max="6996" width="3.125" style="23" customWidth="1"/>
    <col min="6997" max="6997" width="4.75" style="23" customWidth="1"/>
    <col min="6998" max="7168" width="9" style="23"/>
    <col min="7169" max="7169" width="2.625" style="23" customWidth="1"/>
    <col min="7170" max="7171" width="3.125" style="23" customWidth="1"/>
    <col min="7172" max="7172" width="21" style="23" customWidth="1"/>
    <col min="7173" max="7174" width="2.875" style="23" customWidth="1"/>
    <col min="7175" max="7176" width="3.125" style="23" customWidth="1"/>
    <col min="7177" max="7177" width="20.625" style="23" customWidth="1"/>
    <col min="7178" max="7179" width="2.875" style="23" customWidth="1"/>
    <col min="7180" max="7181" width="3.125" style="23" customWidth="1"/>
    <col min="7182" max="7182" width="20.625" style="23" customWidth="1"/>
    <col min="7183" max="7184" width="2.875" style="23" customWidth="1"/>
    <col min="7185" max="7186" width="3.125" style="23" customWidth="1"/>
    <col min="7187" max="7187" width="20.625" style="23" customWidth="1"/>
    <col min="7188" max="7189" width="2.875" style="23" customWidth="1"/>
    <col min="7190" max="7191" width="1.25" style="23" customWidth="1"/>
    <col min="7192" max="7193" width="3.125" style="23" customWidth="1"/>
    <col min="7194" max="7194" width="20.625" style="23" customWidth="1"/>
    <col min="7195" max="7196" width="2.875" style="23" customWidth="1"/>
    <col min="7197" max="7198" width="3.125" style="23" customWidth="1"/>
    <col min="7199" max="7199" width="20.625" style="23" customWidth="1"/>
    <col min="7200" max="7201" width="2.875" style="23" customWidth="1"/>
    <col min="7202" max="7203" width="3.125" style="23" customWidth="1"/>
    <col min="7204" max="7204" width="20.625" style="23" customWidth="1"/>
    <col min="7205" max="7206" width="2.875" style="23" customWidth="1"/>
    <col min="7207" max="7208" width="3.125" style="23" customWidth="1"/>
    <col min="7209" max="7209" width="20.625" style="23" customWidth="1"/>
    <col min="7210" max="7211" width="2.875" style="23" customWidth="1"/>
    <col min="7212" max="7213" width="3.125" style="23" customWidth="1"/>
    <col min="7214" max="7214" width="20.625" style="23" customWidth="1"/>
    <col min="7215" max="7216" width="2.875" style="23" customWidth="1"/>
    <col min="7217" max="7218" width="1.75" style="23" customWidth="1"/>
    <col min="7219" max="7220" width="3.125" style="23" customWidth="1"/>
    <col min="7221" max="7221" width="20.625" style="23" customWidth="1"/>
    <col min="7222" max="7223" width="2.875" style="23" customWidth="1"/>
    <col min="7224" max="7225" width="3.125" style="23" customWidth="1"/>
    <col min="7226" max="7226" width="20.625" style="23" customWidth="1"/>
    <col min="7227" max="7228" width="2.875" style="23" customWidth="1"/>
    <col min="7229" max="7230" width="3.125" style="23" customWidth="1"/>
    <col min="7231" max="7231" width="20.625" style="23" customWidth="1"/>
    <col min="7232" max="7233" width="2.875" style="23" customWidth="1"/>
    <col min="7234" max="7252" width="3.125" style="23" customWidth="1"/>
    <col min="7253" max="7253" width="4.75" style="23" customWidth="1"/>
    <col min="7254" max="7424" width="9" style="23"/>
    <col min="7425" max="7425" width="2.625" style="23" customWidth="1"/>
    <col min="7426" max="7427" width="3.125" style="23" customWidth="1"/>
    <col min="7428" max="7428" width="21" style="23" customWidth="1"/>
    <col min="7429" max="7430" width="2.875" style="23" customWidth="1"/>
    <col min="7431" max="7432" width="3.125" style="23" customWidth="1"/>
    <col min="7433" max="7433" width="20.625" style="23" customWidth="1"/>
    <col min="7434" max="7435" width="2.875" style="23" customWidth="1"/>
    <col min="7436" max="7437" width="3.125" style="23" customWidth="1"/>
    <col min="7438" max="7438" width="20.625" style="23" customWidth="1"/>
    <col min="7439" max="7440" width="2.875" style="23" customWidth="1"/>
    <col min="7441" max="7442" width="3.125" style="23" customWidth="1"/>
    <col min="7443" max="7443" width="20.625" style="23" customWidth="1"/>
    <col min="7444" max="7445" width="2.875" style="23" customWidth="1"/>
    <col min="7446" max="7447" width="1.25" style="23" customWidth="1"/>
    <col min="7448" max="7449" width="3.125" style="23" customWidth="1"/>
    <col min="7450" max="7450" width="20.625" style="23" customWidth="1"/>
    <col min="7451" max="7452" width="2.875" style="23" customWidth="1"/>
    <col min="7453" max="7454" width="3.125" style="23" customWidth="1"/>
    <col min="7455" max="7455" width="20.625" style="23" customWidth="1"/>
    <col min="7456" max="7457" width="2.875" style="23" customWidth="1"/>
    <col min="7458" max="7459" width="3.125" style="23" customWidth="1"/>
    <col min="7460" max="7460" width="20.625" style="23" customWidth="1"/>
    <col min="7461" max="7462" width="2.875" style="23" customWidth="1"/>
    <col min="7463" max="7464" width="3.125" style="23" customWidth="1"/>
    <col min="7465" max="7465" width="20.625" style="23" customWidth="1"/>
    <col min="7466" max="7467" width="2.875" style="23" customWidth="1"/>
    <col min="7468" max="7469" width="3.125" style="23" customWidth="1"/>
    <col min="7470" max="7470" width="20.625" style="23" customWidth="1"/>
    <col min="7471" max="7472" width="2.875" style="23" customWidth="1"/>
    <col min="7473" max="7474" width="1.75" style="23" customWidth="1"/>
    <col min="7475" max="7476" width="3.125" style="23" customWidth="1"/>
    <col min="7477" max="7477" width="20.625" style="23" customWidth="1"/>
    <col min="7478" max="7479" width="2.875" style="23" customWidth="1"/>
    <col min="7480" max="7481" width="3.125" style="23" customWidth="1"/>
    <col min="7482" max="7482" width="20.625" style="23" customWidth="1"/>
    <col min="7483" max="7484" width="2.875" style="23" customWidth="1"/>
    <col min="7485" max="7486" width="3.125" style="23" customWidth="1"/>
    <col min="7487" max="7487" width="20.625" style="23" customWidth="1"/>
    <col min="7488" max="7489" width="2.875" style="23" customWidth="1"/>
    <col min="7490" max="7508" width="3.125" style="23" customWidth="1"/>
    <col min="7509" max="7509" width="4.75" style="23" customWidth="1"/>
    <col min="7510" max="7680" width="9" style="23"/>
    <col min="7681" max="7681" width="2.625" style="23" customWidth="1"/>
    <col min="7682" max="7683" width="3.125" style="23" customWidth="1"/>
    <col min="7684" max="7684" width="21" style="23" customWidth="1"/>
    <col min="7685" max="7686" width="2.875" style="23" customWidth="1"/>
    <col min="7687" max="7688" width="3.125" style="23" customWidth="1"/>
    <col min="7689" max="7689" width="20.625" style="23" customWidth="1"/>
    <col min="7690" max="7691" width="2.875" style="23" customWidth="1"/>
    <col min="7692" max="7693" width="3.125" style="23" customWidth="1"/>
    <col min="7694" max="7694" width="20.625" style="23" customWidth="1"/>
    <col min="7695" max="7696" width="2.875" style="23" customWidth="1"/>
    <col min="7697" max="7698" width="3.125" style="23" customWidth="1"/>
    <col min="7699" max="7699" width="20.625" style="23" customWidth="1"/>
    <col min="7700" max="7701" width="2.875" style="23" customWidth="1"/>
    <col min="7702" max="7703" width="1.25" style="23" customWidth="1"/>
    <col min="7704" max="7705" width="3.125" style="23" customWidth="1"/>
    <col min="7706" max="7706" width="20.625" style="23" customWidth="1"/>
    <col min="7707" max="7708" width="2.875" style="23" customWidth="1"/>
    <col min="7709" max="7710" width="3.125" style="23" customWidth="1"/>
    <col min="7711" max="7711" width="20.625" style="23" customWidth="1"/>
    <col min="7712" max="7713" width="2.875" style="23" customWidth="1"/>
    <col min="7714" max="7715" width="3.125" style="23" customWidth="1"/>
    <col min="7716" max="7716" width="20.625" style="23" customWidth="1"/>
    <col min="7717" max="7718" width="2.875" style="23" customWidth="1"/>
    <col min="7719" max="7720" width="3.125" style="23" customWidth="1"/>
    <col min="7721" max="7721" width="20.625" style="23" customWidth="1"/>
    <col min="7722" max="7723" width="2.875" style="23" customWidth="1"/>
    <col min="7724" max="7725" width="3.125" style="23" customWidth="1"/>
    <col min="7726" max="7726" width="20.625" style="23" customWidth="1"/>
    <col min="7727" max="7728" width="2.875" style="23" customWidth="1"/>
    <col min="7729" max="7730" width="1.75" style="23" customWidth="1"/>
    <col min="7731" max="7732" width="3.125" style="23" customWidth="1"/>
    <col min="7733" max="7733" width="20.625" style="23" customWidth="1"/>
    <col min="7734" max="7735" width="2.875" style="23" customWidth="1"/>
    <col min="7736" max="7737" width="3.125" style="23" customWidth="1"/>
    <col min="7738" max="7738" width="20.625" style="23" customWidth="1"/>
    <col min="7739" max="7740" width="2.875" style="23" customWidth="1"/>
    <col min="7741" max="7742" width="3.125" style="23" customWidth="1"/>
    <col min="7743" max="7743" width="20.625" style="23" customWidth="1"/>
    <col min="7744" max="7745" width="2.875" style="23" customWidth="1"/>
    <col min="7746" max="7764" width="3.125" style="23" customWidth="1"/>
    <col min="7765" max="7765" width="4.75" style="23" customWidth="1"/>
    <col min="7766" max="7936" width="9" style="23"/>
    <col min="7937" max="7937" width="2.625" style="23" customWidth="1"/>
    <col min="7938" max="7939" width="3.125" style="23" customWidth="1"/>
    <col min="7940" max="7940" width="21" style="23" customWidth="1"/>
    <col min="7941" max="7942" width="2.875" style="23" customWidth="1"/>
    <col min="7943" max="7944" width="3.125" style="23" customWidth="1"/>
    <col min="7945" max="7945" width="20.625" style="23" customWidth="1"/>
    <col min="7946" max="7947" width="2.875" style="23" customWidth="1"/>
    <col min="7948" max="7949" width="3.125" style="23" customWidth="1"/>
    <col min="7950" max="7950" width="20.625" style="23" customWidth="1"/>
    <col min="7951" max="7952" width="2.875" style="23" customWidth="1"/>
    <col min="7953" max="7954" width="3.125" style="23" customWidth="1"/>
    <col min="7955" max="7955" width="20.625" style="23" customWidth="1"/>
    <col min="7956" max="7957" width="2.875" style="23" customWidth="1"/>
    <col min="7958" max="7959" width="1.25" style="23" customWidth="1"/>
    <col min="7960" max="7961" width="3.125" style="23" customWidth="1"/>
    <col min="7962" max="7962" width="20.625" style="23" customWidth="1"/>
    <col min="7963" max="7964" width="2.875" style="23" customWidth="1"/>
    <col min="7965" max="7966" width="3.125" style="23" customWidth="1"/>
    <col min="7967" max="7967" width="20.625" style="23" customWidth="1"/>
    <col min="7968" max="7969" width="2.875" style="23" customWidth="1"/>
    <col min="7970" max="7971" width="3.125" style="23" customWidth="1"/>
    <col min="7972" max="7972" width="20.625" style="23" customWidth="1"/>
    <col min="7973" max="7974" width="2.875" style="23" customWidth="1"/>
    <col min="7975" max="7976" width="3.125" style="23" customWidth="1"/>
    <col min="7977" max="7977" width="20.625" style="23" customWidth="1"/>
    <col min="7978" max="7979" width="2.875" style="23" customWidth="1"/>
    <col min="7980" max="7981" width="3.125" style="23" customWidth="1"/>
    <col min="7982" max="7982" width="20.625" style="23" customWidth="1"/>
    <col min="7983" max="7984" width="2.875" style="23" customWidth="1"/>
    <col min="7985" max="7986" width="1.75" style="23" customWidth="1"/>
    <col min="7987" max="7988" width="3.125" style="23" customWidth="1"/>
    <col min="7989" max="7989" width="20.625" style="23" customWidth="1"/>
    <col min="7990" max="7991" width="2.875" style="23" customWidth="1"/>
    <col min="7992" max="7993" width="3.125" style="23" customWidth="1"/>
    <col min="7994" max="7994" width="20.625" style="23" customWidth="1"/>
    <col min="7995" max="7996" width="2.875" style="23" customWidth="1"/>
    <col min="7997" max="7998" width="3.125" style="23" customWidth="1"/>
    <col min="7999" max="7999" width="20.625" style="23" customWidth="1"/>
    <col min="8000" max="8001" width="2.875" style="23" customWidth="1"/>
    <col min="8002" max="8020" width="3.125" style="23" customWidth="1"/>
    <col min="8021" max="8021" width="4.75" style="23" customWidth="1"/>
    <col min="8022" max="8192" width="9" style="23"/>
    <col min="8193" max="8193" width="2.625" style="23" customWidth="1"/>
    <col min="8194" max="8195" width="3.125" style="23" customWidth="1"/>
    <col min="8196" max="8196" width="21" style="23" customWidth="1"/>
    <col min="8197" max="8198" width="2.875" style="23" customWidth="1"/>
    <col min="8199" max="8200" width="3.125" style="23" customWidth="1"/>
    <col min="8201" max="8201" width="20.625" style="23" customWidth="1"/>
    <col min="8202" max="8203" width="2.875" style="23" customWidth="1"/>
    <col min="8204" max="8205" width="3.125" style="23" customWidth="1"/>
    <col min="8206" max="8206" width="20.625" style="23" customWidth="1"/>
    <col min="8207" max="8208" width="2.875" style="23" customWidth="1"/>
    <col min="8209" max="8210" width="3.125" style="23" customWidth="1"/>
    <col min="8211" max="8211" width="20.625" style="23" customWidth="1"/>
    <col min="8212" max="8213" width="2.875" style="23" customWidth="1"/>
    <col min="8214" max="8215" width="1.25" style="23" customWidth="1"/>
    <col min="8216" max="8217" width="3.125" style="23" customWidth="1"/>
    <col min="8218" max="8218" width="20.625" style="23" customWidth="1"/>
    <col min="8219" max="8220" width="2.875" style="23" customWidth="1"/>
    <col min="8221" max="8222" width="3.125" style="23" customWidth="1"/>
    <col min="8223" max="8223" width="20.625" style="23" customWidth="1"/>
    <col min="8224" max="8225" width="2.875" style="23" customWidth="1"/>
    <col min="8226" max="8227" width="3.125" style="23" customWidth="1"/>
    <col min="8228" max="8228" width="20.625" style="23" customWidth="1"/>
    <col min="8229" max="8230" width="2.875" style="23" customWidth="1"/>
    <col min="8231" max="8232" width="3.125" style="23" customWidth="1"/>
    <col min="8233" max="8233" width="20.625" style="23" customWidth="1"/>
    <col min="8234" max="8235" width="2.875" style="23" customWidth="1"/>
    <col min="8236" max="8237" width="3.125" style="23" customWidth="1"/>
    <col min="8238" max="8238" width="20.625" style="23" customWidth="1"/>
    <col min="8239" max="8240" width="2.875" style="23" customWidth="1"/>
    <col min="8241" max="8242" width="1.75" style="23" customWidth="1"/>
    <col min="8243" max="8244" width="3.125" style="23" customWidth="1"/>
    <col min="8245" max="8245" width="20.625" style="23" customWidth="1"/>
    <col min="8246" max="8247" width="2.875" style="23" customWidth="1"/>
    <col min="8248" max="8249" width="3.125" style="23" customWidth="1"/>
    <col min="8250" max="8250" width="20.625" style="23" customWidth="1"/>
    <col min="8251" max="8252" width="2.875" style="23" customWidth="1"/>
    <col min="8253" max="8254" width="3.125" style="23" customWidth="1"/>
    <col min="8255" max="8255" width="20.625" style="23" customWidth="1"/>
    <col min="8256" max="8257" width="2.875" style="23" customWidth="1"/>
    <col min="8258" max="8276" width="3.125" style="23" customWidth="1"/>
    <col min="8277" max="8277" width="4.75" style="23" customWidth="1"/>
    <col min="8278" max="8448" width="9" style="23"/>
    <col min="8449" max="8449" width="2.625" style="23" customWidth="1"/>
    <col min="8450" max="8451" width="3.125" style="23" customWidth="1"/>
    <col min="8452" max="8452" width="21" style="23" customWidth="1"/>
    <col min="8453" max="8454" width="2.875" style="23" customWidth="1"/>
    <col min="8455" max="8456" width="3.125" style="23" customWidth="1"/>
    <col min="8457" max="8457" width="20.625" style="23" customWidth="1"/>
    <col min="8458" max="8459" width="2.875" style="23" customWidth="1"/>
    <col min="8460" max="8461" width="3.125" style="23" customWidth="1"/>
    <col min="8462" max="8462" width="20.625" style="23" customWidth="1"/>
    <col min="8463" max="8464" width="2.875" style="23" customWidth="1"/>
    <col min="8465" max="8466" width="3.125" style="23" customWidth="1"/>
    <col min="8467" max="8467" width="20.625" style="23" customWidth="1"/>
    <col min="8468" max="8469" width="2.875" style="23" customWidth="1"/>
    <col min="8470" max="8471" width="1.25" style="23" customWidth="1"/>
    <col min="8472" max="8473" width="3.125" style="23" customWidth="1"/>
    <col min="8474" max="8474" width="20.625" style="23" customWidth="1"/>
    <col min="8475" max="8476" width="2.875" style="23" customWidth="1"/>
    <col min="8477" max="8478" width="3.125" style="23" customWidth="1"/>
    <col min="8479" max="8479" width="20.625" style="23" customWidth="1"/>
    <col min="8480" max="8481" width="2.875" style="23" customWidth="1"/>
    <col min="8482" max="8483" width="3.125" style="23" customWidth="1"/>
    <col min="8484" max="8484" width="20.625" style="23" customWidth="1"/>
    <col min="8485" max="8486" width="2.875" style="23" customWidth="1"/>
    <col min="8487" max="8488" width="3.125" style="23" customWidth="1"/>
    <col min="8489" max="8489" width="20.625" style="23" customWidth="1"/>
    <col min="8490" max="8491" width="2.875" style="23" customWidth="1"/>
    <col min="8492" max="8493" width="3.125" style="23" customWidth="1"/>
    <col min="8494" max="8494" width="20.625" style="23" customWidth="1"/>
    <col min="8495" max="8496" width="2.875" style="23" customWidth="1"/>
    <col min="8497" max="8498" width="1.75" style="23" customWidth="1"/>
    <col min="8499" max="8500" width="3.125" style="23" customWidth="1"/>
    <col min="8501" max="8501" width="20.625" style="23" customWidth="1"/>
    <col min="8502" max="8503" width="2.875" style="23" customWidth="1"/>
    <col min="8504" max="8505" width="3.125" style="23" customWidth="1"/>
    <col min="8506" max="8506" width="20.625" style="23" customWidth="1"/>
    <col min="8507" max="8508" width="2.875" style="23" customWidth="1"/>
    <col min="8509" max="8510" width="3.125" style="23" customWidth="1"/>
    <col min="8511" max="8511" width="20.625" style="23" customWidth="1"/>
    <col min="8512" max="8513" width="2.875" style="23" customWidth="1"/>
    <col min="8514" max="8532" width="3.125" style="23" customWidth="1"/>
    <col min="8533" max="8533" width="4.75" style="23" customWidth="1"/>
    <col min="8534" max="8704" width="9" style="23"/>
    <col min="8705" max="8705" width="2.625" style="23" customWidth="1"/>
    <col min="8706" max="8707" width="3.125" style="23" customWidth="1"/>
    <col min="8708" max="8708" width="21" style="23" customWidth="1"/>
    <col min="8709" max="8710" width="2.875" style="23" customWidth="1"/>
    <col min="8711" max="8712" width="3.125" style="23" customWidth="1"/>
    <col min="8713" max="8713" width="20.625" style="23" customWidth="1"/>
    <col min="8714" max="8715" width="2.875" style="23" customWidth="1"/>
    <col min="8716" max="8717" width="3.125" style="23" customWidth="1"/>
    <col min="8718" max="8718" width="20.625" style="23" customWidth="1"/>
    <col min="8719" max="8720" width="2.875" style="23" customWidth="1"/>
    <col min="8721" max="8722" width="3.125" style="23" customWidth="1"/>
    <col min="8723" max="8723" width="20.625" style="23" customWidth="1"/>
    <col min="8724" max="8725" width="2.875" style="23" customWidth="1"/>
    <col min="8726" max="8727" width="1.25" style="23" customWidth="1"/>
    <col min="8728" max="8729" width="3.125" style="23" customWidth="1"/>
    <col min="8730" max="8730" width="20.625" style="23" customWidth="1"/>
    <col min="8731" max="8732" width="2.875" style="23" customWidth="1"/>
    <col min="8733" max="8734" width="3.125" style="23" customWidth="1"/>
    <col min="8735" max="8735" width="20.625" style="23" customWidth="1"/>
    <col min="8736" max="8737" width="2.875" style="23" customWidth="1"/>
    <col min="8738" max="8739" width="3.125" style="23" customWidth="1"/>
    <col min="8740" max="8740" width="20.625" style="23" customWidth="1"/>
    <col min="8741" max="8742" width="2.875" style="23" customWidth="1"/>
    <col min="8743" max="8744" width="3.125" style="23" customWidth="1"/>
    <col min="8745" max="8745" width="20.625" style="23" customWidth="1"/>
    <col min="8746" max="8747" width="2.875" style="23" customWidth="1"/>
    <col min="8748" max="8749" width="3.125" style="23" customWidth="1"/>
    <col min="8750" max="8750" width="20.625" style="23" customWidth="1"/>
    <col min="8751" max="8752" width="2.875" style="23" customWidth="1"/>
    <col min="8753" max="8754" width="1.75" style="23" customWidth="1"/>
    <col min="8755" max="8756" width="3.125" style="23" customWidth="1"/>
    <col min="8757" max="8757" width="20.625" style="23" customWidth="1"/>
    <col min="8758" max="8759" width="2.875" style="23" customWidth="1"/>
    <col min="8760" max="8761" width="3.125" style="23" customWidth="1"/>
    <col min="8762" max="8762" width="20.625" style="23" customWidth="1"/>
    <col min="8763" max="8764" width="2.875" style="23" customWidth="1"/>
    <col min="8765" max="8766" width="3.125" style="23" customWidth="1"/>
    <col min="8767" max="8767" width="20.625" style="23" customWidth="1"/>
    <col min="8768" max="8769" width="2.875" style="23" customWidth="1"/>
    <col min="8770" max="8788" width="3.125" style="23" customWidth="1"/>
    <col min="8789" max="8789" width="4.75" style="23" customWidth="1"/>
    <col min="8790" max="8960" width="9" style="23"/>
    <col min="8961" max="8961" width="2.625" style="23" customWidth="1"/>
    <col min="8962" max="8963" width="3.125" style="23" customWidth="1"/>
    <col min="8964" max="8964" width="21" style="23" customWidth="1"/>
    <col min="8965" max="8966" width="2.875" style="23" customWidth="1"/>
    <col min="8967" max="8968" width="3.125" style="23" customWidth="1"/>
    <col min="8969" max="8969" width="20.625" style="23" customWidth="1"/>
    <col min="8970" max="8971" width="2.875" style="23" customWidth="1"/>
    <col min="8972" max="8973" width="3.125" style="23" customWidth="1"/>
    <col min="8974" max="8974" width="20.625" style="23" customWidth="1"/>
    <col min="8975" max="8976" width="2.875" style="23" customWidth="1"/>
    <col min="8977" max="8978" width="3.125" style="23" customWidth="1"/>
    <col min="8979" max="8979" width="20.625" style="23" customWidth="1"/>
    <col min="8980" max="8981" width="2.875" style="23" customWidth="1"/>
    <col min="8982" max="8983" width="1.25" style="23" customWidth="1"/>
    <col min="8984" max="8985" width="3.125" style="23" customWidth="1"/>
    <col min="8986" max="8986" width="20.625" style="23" customWidth="1"/>
    <col min="8987" max="8988" width="2.875" style="23" customWidth="1"/>
    <col min="8989" max="8990" width="3.125" style="23" customWidth="1"/>
    <col min="8991" max="8991" width="20.625" style="23" customWidth="1"/>
    <col min="8992" max="8993" width="2.875" style="23" customWidth="1"/>
    <col min="8994" max="8995" width="3.125" style="23" customWidth="1"/>
    <col min="8996" max="8996" width="20.625" style="23" customWidth="1"/>
    <col min="8997" max="8998" width="2.875" style="23" customWidth="1"/>
    <col min="8999" max="9000" width="3.125" style="23" customWidth="1"/>
    <col min="9001" max="9001" width="20.625" style="23" customWidth="1"/>
    <col min="9002" max="9003" width="2.875" style="23" customWidth="1"/>
    <col min="9004" max="9005" width="3.125" style="23" customWidth="1"/>
    <col min="9006" max="9006" width="20.625" style="23" customWidth="1"/>
    <col min="9007" max="9008" width="2.875" style="23" customWidth="1"/>
    <col min="9009" max="9010" width="1.75" style="23" customWidth="1"/>
    <col min="9011" max="9012" width="3.125" style="23" customWidth="1"/>
    <col min="9013" max="9013" width="20.625" style="23" customWidth="1"/>
    <col min="9014" max="9015" width="2.875" style="23" customWidth="1"/>
    <col min="9016" max="9017" width="3.125" style="23" customWidth="1"/>
    <col min="9018" max="9018" width="20.625" style="23" customWidth="1"/>
    <col min="9019" max="9020" width="2.875" style="23" customWidth="1"/>
    <col min="9021" max="9022" width="3.125" style="23" customWidth="1"/>
    <col min="9023" max="9023" width="20.625" style="23" customWidth="1"/>
    <col min="9024" max="9025" width="2.875" style="23" customWidth="1"/>
    <col min="9026" max="9044" width="3.125" style="23" customWidth="1"/>
    <col min="9045" max="9045" width="4.75" style="23" customWidth="1"/>
    <col min="9046" max="9216" width="9" style="23"/>
    <col min="9217" max="9217" width="2.625" style="23" customWidth="1"/>
    <col min="9218" max="9219" width="3.125" style="23" customWidth="1"/>
    <col min="9220" max="9220" width="21" style="23" customWidth="1"/>
    <col min="9221" max="9222" width="2.875" style="23" customWidth="1"/>
    <col min="9223" max="9224" width="3.125" style="23" customWidth="1"/>
    <col min="9225" max="9225" width="20.625" style="23" customWidth="1"/>
    <col min="9226" max="9227" width="2.875" style="23" customWidth="1"/>
    <col min="9228" max="9229" width="3.125" style="23" customWidth="1"/>
    <col min="9230" max="9230" width="20.625" style="23" customWidth="1"/>
    <col min="9231" max="9232" width="2.875" style="23" customWidth="1"/>
    <col min="9233" max="9234" width="3.125" style="23" customWidth="1"/>
    <col min="9235" max="9235" width="20.625" style="23" customWidth="1"/>
    <col min="9236" max="9237" width="2.875" style="23" customWidth="1"/>
    <col min="9238" max="9239" width="1.25" style="23" customWidth="1"/>
    <col min="9240" max="9241" width="3.125" style="23" customWidth="1"/>
    <col min="9242" max="9242" width="20.625" style="23" customWidth="1"/>
    <col min="9243" max="9244" width="2.875" style="23" customWidth="1"/>
    <col min="9245" max="9246" width="3.125" style="23" customWidth="1"/>
    <col min="9247" max="9247" width="20.625" style="23" customWidth="1"/>
    <col min="9248" max="9249" width="2.875" style="23" customWidth="1"/>
    <col min="9250" max="9251" width="3.125" style="23" customWidth="1"/>
    <col min="9252" max="9252" width="20.625" style="23" customWidth="1"/>
    <col min="9253" max="9254" width="2.875" style="23" customWidth="1"/>
    <col min="9255" max="9256" width="3.125" style="23" customWidth="1"/>
    <col min="9257" max="9257" width="20.625" style="23" customWidth="1"/>
    <col min="9258" max="9259" width="2.875" style="23" customWidth="1"/>
    <col min="9260" max="9261" width="3.125" style="23" customWidth="1"/>
    <col min="9262" max="9262" width="20.625" style="23" customWidth="1"/>
    <col min="9263" max="9264" width="2.875" style="23" customWidth="1"/>
    <col min="9265" max="9266" width="1.75" style="23" customWidth="1"/>
    <col min="9267" max="9268" width="3.125" style="23" customWidth="1"/>
    <col min="9269" max="9269" width="20.625" style="23" customWidth="1"/>
    <col min="9270" max="9271" width="2.875" style="23" customWidth="1"/>
    <col min="9272" max="9273" width="3.125" style="23" customWidth="1"/>
    <col min="9274" max="9274" width="20.625" style="23" customWidth="1"/>
    <col min="9275" max="9276" width="2.875" style="23" customWidth="1"/>
    <col min="9277" max="9278" width="3.125" style="23" customWidth="1"/>
    <col min="9279" max="9279" width="20.625" style="23" customWidth="1"/>
    <col min="9280" max="9281" width="2.875" style="23" customWidth="1"/>
    <col min="9282" max="9300" width="3.125" style="23" customWidth="1"/>
    <col min="9301" max="9301" width="4.75" style="23" customWidth="1"/>
    <col min="9302" max="9472" width="9" style="23"/>
    <col min="9473" max="9473" width="2.625" style="23" customWidth="1"/>
    <col min="9474" max="9475" width="3.125" style="23" customWidth="1"/>
    <col min="9476" max="9476" width="21" style="23" customWidth="1"/>
    <col min="9477" max="9478" width="2.875" style="23" customWidth="1"/>
    <col min="9479" max="9480" width="3.125" style="23" customWidth="1"/>
    <col min="9481" max="9481" width="20.625" style="23" customWidth="1"/>
    <col min="9482" max="9483" width="2.875" style="23" customWidth="1"/>
    <col min="9484" max="9485" width="3.125" style="23" customWidth="1"/>
    <col min="9486" max="9486" width="20.625" style="23" customWidth="1"/>
    <col min="9487" max="9488" width="2.875" style="23" customWidth="1"/>
    <col min="9489" max="9490" width="3.125" style="23" customWidth="1"/>
    <col min="9491" max="9491" width="20.625" style="23" customWidth="1"/>
    <col min="9492" max="9493" width="2.875" style="23" customWidth="1"/>
    <col min="9494" max="9495" width="1.25" style="23" customWidth="1"/>
    <col min="9496" max="9497" width="3.125" style="23" customWidth="1"/>
    <col min="9498" max="9498" width="20.625" style="23" customWidth="1"/>
    <col min="9499" max="9500" width="2.875" style="23" customWidth="1"/>
    <col min="9501" max="9502" width="3.125" style="23" customWidth="1"/>
    <col min="9503" max="9503" width="20.625" style="23" customWidth="1"/>
    <col min="9504" max="9505" width="2.875" style="23" customWidth="1"/>
    <col min="9506" max="9507" width="3.125" style="23" customWidth="1"/>
    <col min="9508" max="9508" width="20.625" style="23" customWidth="1"/>
    <col min="9509" max="9510" width="2.875" style="23" customWidth="1"/>
    <col min="9511" max="9512" width="3.125" style="23" customWidth="1"/>
    <col min="9513" max="9513" width="20.625" style="23" customWidth="1"/>
    <col min="9514" max="9515" width="2.875" style="23" customWidth="1"/>
    <col min="9516" max="9517" width="3.125" style="23" customWidth="1"/>
    <col min="9518" max="9518" width="20.625" style="23" customWidth="1"/>
    <col min="9519" max="9520" width="2.875" style="23" customWidth="1"/>
    <col min="9521" max="9522" width="1.75" style="23" customWidth="1"/>
    <col min="9523" max="9524" width="3.125" style="23" customWidth="1"/>
    <col min="9525" max="9525" width="20.625" style="23" customWidth="1"/>
    <col min="9526" max="9527" width="2.875" style="23" customWidth="1"/>
    <col min="9528" max="9529" width="3.125" style="23" customWidth="1"/>
    <col min="9530" max="9530" width="20.625" style="23" customWidth="1"/>
    <col min="9531" max="9532" width="2.875" style="23" customWidth="1"/>
    <col min="9533" max="9534" width="3.125" style="23" customWidth="1"/>
    <col min="9535" max="9535" width="20.625" style="23" customWidth="1"/>
    <col min="9536" max="9537" width="2.875" style="23" customWidth="1"/>
    <col min="9538" max="9556" width="3.125" style="23" customWidth="1"/>
    <col min="9557" max="9557" width="4.75" style="23" customWidth="1"/>
    <col min="9558" max="9728" width="9" style="23"/>
    <col min="9729" max="9729" width="2.625" style="23" customWidth="1"/>
    <col min="9730" max="9731" width="3.125" style="23" customWidth="1"/>
    <col min="9732" max="9732" width="21" style="23" customWidth="1"/>
    <col min="9733" max="9734" width="2.875" style="23" customWidth="1"/>
    <col min="9735" max="9736" width="3.125" style="23" customWidth="1"/>
    <col min="9737" max="9737" width="20.625" style="23" customWidth="1"/>
    <col min="9738" max="9739" width="2.875" style="23" customWidth="1"/>
    <col min="9740" max="9741" width="3.125" style="23" customWidth="1"/>
    <col min="9742" max="9742" width="20.625" style="23" customWidth="1"/>
    <col min="9743" max="9744" width="2.875" style="23" customWidth="1"/>
    <col min="9745" max="9746" width="3.125" style="23" customWidth="1"/>
    <col min="9747" max="9747" width="20.625" style="23" customWidth="1"/>
    <col min="9748" max="9749" width="2.875" style="23" customWidth="1"/>
    <col min="9750" max="9751" width="1.25" style="23" customWidth="1"/>
    <col min="9752" max="9753" width="3.125" style="23" customWidth="1"/>
    <col min="9754" max="9754" width="20.625" style="23" customWidth="1"/>
    <col min="9755" max="9756" width="2.875" style="23" customWidth="1"/>
    <col min="9757" max="9758" width="3.125" style="23" customWidth="1"/>
    <col min="9759" max="9759" width="20.625" style="23" customWidth="1"/>
    <col min="9760" max="9761" width="2.875" style="23" customWidth="1"/>
    <col min="9762" max="9763" width="3.125" style="23" customWidth="1"/>
    <col min="9764" max="9764" width="20.625" style="23" customWidth="1"/>
    <col min="9765" max="9766" width="2.875" style="23" customWidth="1"/>
    <col min="9767" max="9768" width="3.125" style="23" customWidth="1"/>
    <col min="9769" max="9769" width="20.625" style="23" customWidth="1"/>
    <col min="9770" max="9771" width="2.875" style="23" customWidth="1"/>
    <col min="9772" max="9773" width="3.125" style="23" customWidth="1"/>
    <col min="9774" max="9774" width="20.625" style="23" customWidth="1"/>
    <col min="9775" max="9776" width="2.875" style="23" customWidth="1"/>
    <col min="9777" max="9778" width="1.75" style="23" customWidth="1"/>
    <col min="9779" max="9780" width="3.125" style="23" customWidth="1"/>
    <col min="9781" max="9781" width="20.625" style="23" customWidth="1"/>
    <col min="9782" max="9783" width="2.875" style="23" customWidth="1"/>
    <col min="9784" max="9785" width="3.125" style="23" customWidth="1"/>
    <col min="9786" max="9786" width="20.625" style="23" customWidth="1"/>
    <col min="9787" max="9788" width="2.875" style="23" customWidth="1"/>
    <col min="9789" max="9790" width="3.125" style="23" customWidth="1"/>
    <col min="9791" max="9791" width="20.625" style="23" customWidth="1"/>
    <col min="9792" max="9793" width="2.875" style="23" customWidth="1"/>
    <col min="9794" max="9812" width="3.125" style="23" customWidth="1"/>
    <col min="9813" max="9813" width="4.75" style="23" customWidth="1"/>
    <col min="9814" max="9984" width="9" style="23"/>
    <col min="9985" max="9985" width="2.625" style="23" customWidth="1"/>
    <col min="9986" max="9987" width="3.125" style="23" customWidth="1"/>
    <col min="9988" max="9988" width="21" style="23" customWidth="1"/>
    <col min="9989" max="9990" width="2.875" style="23" customWidth="1"/>
    <col min="9991" max="9992" width="3.125" style="23" customWidth="1"/>
    <col min="9993" max="9993" width="20.625" style="23" customWidth="1"/>
    <col min="9994" max="9995" width="2.875" style="23" customWidth="1"/>
    <col min="9996" max="9997" width="3.125" style="23" customWidth="1"/>
    <col min="9998" max="9998" width="20.625" style="23" customWidth="1"/>
    <col min="9999" max="10000" width="2.875" style="23" customWidth="1"/>
    <col min="10001" max="10002" width="3.125" style="23" customWidth="1"/>
    <col min="10003" max="10003" width="20.625" style="23" customWidth="1"/>
    <col min="10004" max="10005" width="2.875" style="23" customWidth="1"/>
    <col min="10006" max="10007" width="1.25" style="23" customWidth="1"/>
    <col min="10008" max="10009" width="3.125" style="23" customWidth="1"/>
    <col min="10010" max="10010" width="20.625" style="23" customWidth="1"/>
    <col min="10011" max="10012" width="2.875" style="23" customWidth="1"/>
    <col min="10013" max="10014" width="3.125" style="23" customWidth="1"/>
    <col min="10015" max="10015" width="20.625" style="23" customWidth="1"/>
    <col min="10016" max="10017" width="2.875" style="23" customWidth="1"/>
    <col min="10018" max="10019" width="3.125" style="23" customWidth="1"/>
    <col min="10020" max="10020" width="20.625" style="23" customWidth="1"/>
    <col min="10021" max="10022" width="2.875" style="23" customWidth="1"/>
    <col min="10023" max="10024" width="3.125" style="23" customWidth="1"/>
    <col min="10025" max="10025" width="20.625" style="23" customWidth="1"/>
    <col min="10026" max="10027" width="2.875" style="23" customWidth="1"/>
    <col min="10028" max="10029" width="3.125" style="23" customWidth="1"/>
    <col min="10030" max="10030" width="20.625" style="23" customWidth="1"/>
    <col min="10031" max="10032" width="2.875" style="23" customWidth="1"/>
    <col min="10033" max="10034" width="1.75" style="23" customWidth="1"/>
    <col min="10035" max="10036" width="3.125" style="23" customWidth="1"/>
    <col min="10037" max="10037" width="20.625" style="23" customWidth="1"/>
    <col min="10038" max="10039" width="2.875" style="23" customWidth="1"/>
    <col min="10040" max="10041" width="3.125" style="23" customWidth="1"/>
    <col min="10042" max="10042" width="20.625" style="23" customWidth="1"/>
    <col min="10043" max="10044" width="2.875" style="23" customWidth="1"/>
    <col min="10045" max="10046" width="3.125" style="23" customWidth="1"/>
    <col min="10047" max="10047" width="20.625" style="23" customWidth="1"/>
    <col min="10048" max="10049" width="2.875" style="23" customWidth="1"/>
    <col min="10050" max="10068" width="3.125" style="23" customWidth="1"/>
    <col min="10069" max="10069" width="4.75" style="23" customWidth="1"/>
    <col min="10070" max="10240" width="9" style="23"/>
    <col min="10241" max="10241" width="2.625" style="23" customWidth="1"/>
    <col min="10242" max="10243" width="3.125" style="23" customWidth="1"/>
    <col min="10244" max="10244" width="21" style="23" customWidth="1"/>
    <col min="10245" max="10246" width="2.875" style="23" customWidth="1"/>
    <col min="10247" max="10248" width="3.125" style="23" customWidth="1"/>
    <col min="10249" max="10249" width="20.625" style="23" customWidth="1"/>
    <col min="10250" max="10251" width="2.875" style="23" customWidth="1"/>
    <col min="10252" max="10253" width="3.125" style="23" customWidth="1"/>
    <col min="10254" max="10254" width="20.625" style="23" customWidth="1"/>
    <col min="10255" max="10256" width="2.875" style="23" customWidth="1"/>
    <col min="10257" max="10258" width="3.125" style="23" customWidth="1"/>
    <col min="10259" max="10259" width="20.625" style="23" customWidth="1"/>
    <col min="10260" max="10261" width="2.875" style="23" customWidth="1"/>
    <col min="10262" max="10263" width="1.25" style="23" customWidth="1"/>
    <col min="10264" max="10265" width="3.125" style="23" customWidth="1"/>
    <col min="10266" max="10266" width="20.625" style="23" customWidth="1"/>
    <col min="10267" max="10268" width="2.875" style="23" customWidth="1"/>
    <col min="10269" max="10270" width="3.125" style="23" customWidth="1"/>
    <col min="10271" max="10271" width="20.625" style="23" customWidth="1"/>
    <col min="10272" max="10273" width="2.875" style="23" customWidth="1"/>
    <col min="10274" max="10275" width="3.125" style="23" customWidth="1"/>
    <col min="10276" max="10276" width="20.625" style="23" customWidth="1"/>
    <col min="10277" max="10278" width="2.875" style="23" customWidth="1"/>
    <col min="10279" max="10280" width="3.125" style="23" customWidth="1"/>
    <col min="10281" max="10281" width="20.625" style="23" customWidth="1"/>
    <col min="10282" max="10283" width="2.875" style="23" customWidth="1"/>
    <col min="10284" max="10285" width="3.125" style="23" customWidth="1"/>
    <col min="10286" max="10286" width="20.625" style="23" customWidth="1"/>
    <col min="10287" max="10288" width="2.875" style="23" customWidth="1"/>
    <col min="10289" max="10290" width="1.75" style="23" customWidth="1"/>
    <col min="10291" max="10292" width="3.125" style="23" customWidth="1"/>
    <col min="10293" max="10293" width="20.625" style="23" customWidth="1"/>
    <col min="10294" max="10295" width="2.875" style="23" customWidth="1"/>
    <col min="10296" max="10297" width="3.125" style="23" customWidth="1"/>
    <col min="10298" max="10298" width="20.625" style="23" customWidth="1"/>
    <col min="10299" max="10300" width="2.875" style="23" customWidth="1"/>
    <col min="10301" max="10302" width="3.125" style="23" customWidth="1"/>
    <col min="10303" max="10303" width="20.625" style="23" customWidth="1"/>
    <col min="10304" max="10305" width="2.875" style="23" customWidth="1"/>
    <col min="10306" max="10324" width="3.125" style="23" customWidth="1"/>
    <col min="10325" max="10325" width="4.75" style="23" customWidth="1"/>
    <col min="10326" max="10496" width="9" style="23"/>
    <col min="10497" max="10497" width="2.625" style="23" customWidth="1"/>
    <col min="10498" max="10499" width="3.125" style="23" customWidth="1"/>
    <col min="10500" max="10500" width="21" style="23" customWidth="1"/>
    <col min="10501" max="10502" width="2.875" style="23" customWidth="1"/>
    <col min="10503" max="10504" width="3.125" style="23" customWidth="1"/>
    <col min="10505" max="10505" width="20.625" style="23" customWidth="1"/>
    <col min="10506" max="10507" width="2.875" style="23" customWidth="1"/>
    <col min="10508" max="10509" width="3.125" style="23" customWidth="1"/>
    <col min="10510" max="10510" width="20.625" style="23" customWidth="1"/>
    <col min="10511" max="10512" width="2.875" style="23" customWidth="1"/>
    <col min="10513" max="10514" width="3.125" style="23" customWidth="1"/>
    <col min="10515" max="10515" width="20.625" style="23" customWidth="1"/>
    <col min="10516" max="10517" width="2.875" style="23" customWidth="1"/>
    <col min="10518" max="10519" width="1.25" style="23" customWidth="1"/>
    <col min="10520" max="10521" width="3.125" style="23" customWidth="1"/>
    <col min="10522" max="10522" width="20.625" style="23" customWidth="1"/>
    <col min="10523" max="10524" width="2.875" style="23" customWidth="1"/>
    <col min="10525" max="10526" width="3.125" style="23" customWidth="1"/>
    <col min="10527" max="10527" width="20.625" style="23" customWidth="1"/>
    <col min="10528" max="10529" width="2.875" style="23" customWidth="1"/>
    <col min="10530" max="10531" width="3.125" style="23" customWidth="1"/>
    <col min="10532" max="10532" width="20.625" style="23" customWidth="1"/>
    <col min="10533" max="10534" width="2.875" style="23" customWidth="1"/>
    <col min="10535" max="10536" width="3.125" style="23" customWidth="1"/>
    <col min="10537" max="10537" width="20.625" style="23" customWidth="1"/>
    <col min="10538" max="10539" width="2.875" style="23" customWidth="1"/>
    <col min="10540" max="10541" width="3.125" style="23" customWidth="1"/>
    <col min="10542" max="10542" width="20.625" style="23" customWidth="1"/>
    <col min="10543" max="10544" width="2.875" style="23" customWidth="1"/>
    <col min="10545" max="10546" width="1.75" style="23" customWidth="1"/>
    <col min="10547" max="10548" width="3.125" style="23" customWidth="1"/>
    <col min="10549" max="10549" width="20.625" style="23" customWidth="1"/>
    <col min="10550" max="10551" width="2.875" style="23" customWidth="1"/>
    <col min="10552" max="10553" width="3.125" style="23" customWidth="1"/>
    <col min="10554" max="10554" width="20.625" style="23" customWidth="1"/>
    <col min="10555" max="10556" width="2.875" style="23" customWidth="1"/>
    <col min="10557" max="10558" width="3.125" style="23" customWidth="1"/>
    <col min="10559" max="10559" width="20.625" style="23" customWidth="1"/>
    <col min="10560" max="10561" width="2.875" style="23" customWidth="1"/>
    <col min="10562" max="10580" width="3.125" style="23" customWidth="1"/>
    <col min="10581" max="10581" width="4.75" style="23" customWidth="1"/>
    <col min="10582" max="10752" width="9" style="23"/>
    <col min="10753" max="10753" width="2.625" style="23" customWidth="1"/>
    <col min="10754" max="10755" width="3.125" style="23" customWidth="1"/>
    <col min="10756" max="10756" width="21" style="23" customWidth="1"/>
    <col min="10757" max="10758" width="2.875" style="23" customWidth="1"/>
    <col min="10759" max="10760" width="3.125" style="23" customWidth="1"/>
    <col min="10761" max="10761" width="20.625" style="23" customWidth="1"/>
    <col min="10762" max="10763" width="2.875" style="23" customWidth="1"/>
    <col min="10764" max="10765" width="3.125" style="23" customWidth="1"/>
    <col min="10766" max="10766" width="20.625" style="23" customWidth="1"/>
    <col min="10767" max="10768" width="2.875" style="23" customWidth="1"/>
    <col min="10769" max="10770" width="3.125" style="23" customWidth="1"/>
    <col min="10771" max="10771" width="20.625" style="23" customWidth="1"/>
    <col min="10772" max="10773" width="2.875" style="23" customWidth="1"/>
    <col min="10774" max="10775" width="1.25" style="23" customWidth="1"/>
    <col min="10776" max="10777" width="3.125" style="23" customWidth="1"/>
    <col min="10778" max="10778" width="20.625" style="23" customWidth="1"/>
    <col min="10779" max="10780" width="2.875" style="23" customWidth="1"/>
    <col min="10781" max="10782" width="3.125" style="23" customWidth="1"/>
    <col min="10783" max="10783" width="20.625" style="23" customWidth="1"/>
    <col min="10784" max="10785" width="2.875" style="23" customWidth="1"/>
    <col min="10786" max="10787" width="3.125" style="23" customWidth="1"/>
    <col min="10788" max="10788" width="20.625" style="23" customWidth="1"/>
    <col min="10789" max="10790" width="2.875" style="23" customWidth="1"/>
    <col min="10791" max="10792" width="3.125" style="23" customWidth="1"/>
    <col min="10793" max="10793" width="20.625" style="23" customWidth="1"/>
    <col min="10794" max="10795" width="2.875" style="23" customWidth="1"/>
    <col min="10796" max="10797" width="3.125" style="23" customWidth="1"/>
    <col min="10798" max="10798" width="20.625" style="23" customWidth="1"/>
    <col min="10799" max="10800" width="2.875" style="23" customWidth="1"/>
    <col min="10801" max="10802" width="1.75" style="23" customWidth="1"/>
    <col min="10803" max="10804" width="3.125" style="23" customWidth="1"/>
    <col min="10805" max="10805" width="20.625" style="23" customWidth="1"/>
    <col min="10806" max="10807" width="2.875" style="23" customWidth="1"/>
    <col min="10808" max="10809" width="3.125" style="23" customWidth="1"/>
    <col min="10810" max="10810" width="20.625" style="23" customWidth="1"/>
    <col min="10811" max="10812" width="2.875" style="23" customWidth="1"/>
    <col min="10813" max="10814" width="3.125" style="23" customWidth="1"/>
    <col min="10815" max="10815" width="20.625" style="23" customWidth="1"/>
    <col min="10816" max="10817" width="2.875" style="23" customWidth="1"/>
    <col min="10818" max="10836" width="3.125" style="23" customWidth="1"/>
    <col min="10837" max="10837" width="4.75" style="23" customWidth="1"/>
    <col min="10838" max="11008" width="9" style="23"/>
    <col min="11009" max="11009" width="2.625" style="23" customWidth="1"/>
    <col min="11010" max="11011" width="3.125" style="23" customWidth="1"/>
    <col min="11012" max="11012" width="21" style="23" customWidth="1"/>
    <col min="11013" max="11014" width="2.875" style="23" customWidth="1"/>
    <col min="11015" max="11016" width="3.125" style="23" customWidth="1"/>
    <col min="11017" max="11017" width="20.625" style="23" customWidth="1"/>
    <col min="11018" max="11019" width="2.875" style="23" customWidth="1"/>
    <col min="11020" max="11021" width="3.125" style="23" customWidth="1"/>
    <col min="11022" max="11022" width="20.625" style="23" customWidth="1"/>
    <col min="11023" max="11024" width="2.875" style="23" customWidth="1"/>
    <col min="11025" max="11026" width="3.125" style="23" customWidth="1"/>
    <col min="11027" max="11027" width="20.625" style="23" customWidth="1"/>
    <col min="11028" max="11029" width="2.875" style="23" customWidth="1"/>
    <col min="11030" max="11031" width="1.25" style="23" customWidth="1"/>
    <col min="11032" max="11033" width="3.125" style="23" customWidth="1"/>
    <col min="11034" max="11034" width="20.625" style="23" customWidth="1"/>
    <col min="11035" max="11036" width="2.875" style="23" customWidth="1"/>
    <col min="11037" max="11038" width="3.125" style="23" customWidth="1"/>
    <col min="11039" max="11039" width="20.625" style="23" customWidth="1"/>
    <col min="11040" max="11041" width="2.875" style="23" customWidth="1"/>
    <col min="11042" max="11043" width="3.125" style="23" customWidth="1"/>
    <col min="11044" max="11044" width="20.625" style="23" customWidth="1"/>
    <col min="11045" max="11046" width="2.875" style="23" customWidth="1"/>
    <col min="11047" max="11048" width="3.125" style="23" customWidth="1"/>
    <col min="11049" max="11049" width="20.625" style="23" customWidth="1"/>
    <col min="11050" max="11051" width="2.875" style="23" customWidth="1"/>
    <col min="11052" max="11053" width="3.125" style="23" customWidth="1"/>
    <col min="11054" max="11054" width="20.625" style="23" customWidth="1"/>
    <col min="11055" max="11056" width="2.875" style="23" customWidth="1"/>
    <col min="11057" max="11058" width="1.75" style="23" customWidth="1"/>
    <col min="11059" max="11060" width="3.125" style="23" customWidth="1"/>
    <col min="11061" max="11061" width="20.625" style="23" customWidth="1"/>
    <col min="11062" max="11063" width="2.875" style="23" customWidth="1"/>
    <col min="11064" max="11065" width="3.125" style="23" customWidth="1"/>
    <col min="11066" max="11066" width="20.625" style="23" customWidth="1"/>
    <col min="11067" max="11068" width="2.875" style="23" customWidth="1"/>
    <col min="11069" max="11070" width="3.125" style="23" customWidth="1"/>
    <col min="11071" max="11071" width="20.625" style="23" customWidth="1"/>
    <col min="11072" max="11073" width="2.875" style="23" customWidth="1"/>
    <col min="11074" max="11092" width="3.125" style="23" customWidth="1"/>
    <col min="11093" max="11093" width="4.75" style="23" customWidth="1"/>
    <col min="11094" max="11264" width="9" style="23"/>
    <col min="11265" max="11265" width="2.625" style="23" customWidth="1"/>
    <col min="11266" max="11267" width="3.125" style="23" customWidth="1"/>
    <col min="11268" max="11268" width="21" style="23" customWidth="1"/>
    <col min="11269" max="11270" width="2.875" style="23" customWidth="1"/>
    <col min="11271" max="11272" width="3.125" style="23" customWidth="1"/>
    <col min="11273" max="11273" width="20.625" style="23" customWidth="1"/>
    <col min="11274" max="11275" width="2.875" style="23" customWidth="1"/>
    <col min="11276" max="11277" width="3.125" style="23" customWidth="1"/>
    <col min="11278" max="11278" width="20.625" style="23" customWidth="1"/>
    <col min="11279" max="11280" width="2.875" style="23" customWidth="1"/>
    <col min="11281" max="11282" width="3.125" style="23" customWidth="1"/>
    <col min="11283" max="11283" width="20.625" style="23" customWidth="1"/>
    <col min="11284" max="11285" width="2.875" style="23" customWidth="1"/>
    <col min="11286" max="11287" width="1.25" style="23" customWidth="1"/>
    <col min="11288" max="11289" width="3.125" style="23" customWidth="1"/>
    <col min="11290" max="11290" width="20.625" style="23" customWidth="1"/>
    <col min="11291" max="11292" width="2.875" style="23" customWidth="1"/>
    <col min="11293" max="11294" width="3.125" style="23" customWidth="1"/>
    <col min="11295" max="11295" width="20.625" style="23" customWidth="1"/>
    <col min="11296" max="11297" width="2.875" style="23" customWidth="1"/>
    <col min="11298" max="11299" width="3.125" style="23" customWidth="1"/>
    <col min="11300" max="11300" width="20.625" style="23" customWidth="1"/>
    <col min="11301" max="11302" width="2.875" style="23" customWidth="1"/>
    <col min="11303" max="11304" width="3.125" style="23" customWidth="1"/>
    <col min="11305" max="11305" width="20.625" style="23" customWidth="1"/>
    <col min="11306" max="11307" width="2.875" style="23" customWidth="1"/>
    <col min="11308" max="11309" width="3.125" style="23" customWidth="1"/>
    <col min="11310" max="11310" width="20.625" style="23" customWidth="1"/>
    <col min="11311" max="11312" width="2.875" style="23" customWidth="1"/>
    <col min="11313" max="11314" width="1.75" style="23" customWidth="1"/>
    <col min="11315" max="11316" width="3.125" style="23" customWidth="1"/>
    <col min="11317" max="11317" width="20.625" style="23" customWidth="1"/>
    <col min="11318" max="11319" width="2.875" style="23" customWidth="1"/>
    <col min="11320" max="11321" width="3.125" style="23" customWidth="1"/>
    <col min="11322" max="11322" width="20.625" style="23" customWidth="1"/>
    <col min="11323" max="11324" width="2.875" style="23" customWidth="1"/>
    <col min="11325" max="11326" width="3.125" style="23" customWidth="1"/>
    <col min="11327" max="11327" width="20.625" style="23" customWidth="1"/>
    <col min="11328" max="11329" width="2.875" style="23" customWidth="1"/>
    <col min="11330" max="11348" width="3.125" style="23" customWidth="1"/>
    <col min="11349" max="11349" width="4.75" style="23" customWidth="1"/>
    <col min="11350" max="11520" width="9" style="23"/>
    <col min="11521" max="11521" width="2.625" style="23" customWidth="1"/>
    <col min="11522" max="11523" width="3.125" style="23" customWidth="1"/>
    <col min="11524" max="11524" width="21" style="23" customWidth="1"/>
    <col min="11525" max="11526" width="2.875" style="23" customWidth="1"/>
    <col min="11527" max="11528" width="3.125" style="23" customWidth="1"/>
    <col min="11529" max="11529" width="20.625" style="23" customWidth="1"/>
    <col min="11530" max="11531" width="2.875" style="23" customWidth="1"/>
    <col min="11532" max="11533" width="3.125" style="23" customWidth="1"/>
    <col min="11534" max="11534" width="20.625" style="23" customWidth="1"/>
    <col min="11535" max="11536" width="2.875" style="23" customWidth="1"/>
    <col min="11537" max="11538" width="3.125" style="23" customWidth="1"/>
    <col min="11539" max="11539" width="20.625" style="23" customWidth="1"/>
    <col min="11540" max="11541" width="2.875" style="23" customWidth="1"/>
    <col min="11542" max="11543" width="1.25" style="23" customWidth="1"/>
    <col min="11544" max="11545" width="3.125" style="23" customWidth="1"/>
    <col min="11546" max="11546" width="20.625" style="23" customWidth="1"/>
    <col min="11547" max="11548" width="2.875" style="23" customWidth="1"/>
    <col min="11549" max="11550" width="3.125" style="23" customWidth="1"/>
    <col min="11551" max="11551" width="20.625" style="23" customWidth="1"/>
    <col min="11552" max="11553" width="2.875" style="23" customWidth="1"/>
    <col min="11554" max="11555" width="3.125" style="23" customWidth="1"/>
    <col min="11556" max="11556" width="20.625" style="23" customWidth="1"/>
    <col min="11557" max="11558" width="2.875" style="23" customWidth="1"/>
    <col min="11559" max="11560" width="3.125" style="23" customWidth="1"/>
    <col min="11561" max="11561" width="20.625" style="23" customWidth="1"/>
    <col min="11562" max="11563" width="2.875" style="23" customWidth="1"/>
    <col min="11564" max="11565" width="3.125" style="23" customWidth="1"/>
    <col min="11566" max="11566" width="20.625" style="23" customWidth="1"/>
    <col min="11567" max="11568" width="2.875" style="23" customWidth="1"/>
    <col min="11569" max="11570" width="1.75" style="23" customWidth="1"/>
    <col min="11571" max="11572" width="3.125" style="23" customWidth="1"/>
    <col min="11573" max="11573" width="20.625" style="23" customWidth="1"/>
    <col min="11574" max="11575" width="2.875" style="23" customWidth="1"/>
    <col min="11576" max="11577" width="3.125" style="23" customWidth="1"/>
    <col min="11578" max="11578" width="20.625" style="23" customWidth="1"/>
    <col min="11579" max="11580" width="2.875" style="23" customWidth="1"/>
    <col min="11581" max="11582" width="3.125" style="23" customWidth="1"/>
    <col min="11583" max="11583" width="20.625" style="23" customWidth="1"/>
    <col min="11584" max="11585" width="2.875" style="23" customWidth="1"/>
    <col min="11586" max="11604" width="3.125" style="23" customWidth="1"/>
    <col min="11605" max="11605" width="4.75" style="23" customWidth="1"/>
    <col min="11606" max="11776" width="9" style="23"/>
    <col min="11777" max="11777" width="2.625" style="23" customWidth="1"/>
    <col min="11778" max="11779" width="3.125" style="23" customWidth="1"/>
    <col min="11780" max="11780" width="21" style="23" customWidth="1"/>
    <col min="11781" max="11782" width="2.875" style="23" customWidth="1"/>
    <col min="11783" max="11784" width="3.125" style="23" customWidth="1"/>
    <col min="11785" max="11785" width="20.625" style="23" customWidth="1"/>
    <col min="11786" max="11787" width="2.875" style="23" customWidth="1"/>
    <col min="11788" max="11789" width="3.125" style="23" customWidth="1"/>
    <col min="11790" max="11790" width="20.625" style="23" customWidth="1"/>
    <col min="11791" max="11792" width="2.875" style="23" customWidth="1"/>
    <col min="11793" max="11794" width="3.125" style="23" customWidth="1"/>
    <col min="11795" max="11795" width="20.625" style="23" customWidth="1"/>
    <col min="11796" max="11797" width="2.875" style="23" customWidth="1"/>
    <col min="11798" max="11799" width="1.25" style="23" customWidth="1"/>
    <col min="11800" max="11801" width="3.125" style="23" customWidth="1"/>
    <col min="11802" max="11802" width="20.625" style="23" customWidth="1"/>
    <col min="11803" max="11804" width="2.875" style="23" customWidth="1"/>
    <col min="11805" max="11806" width="3.125" style="23" customWidth="1"/>
    <col min="11807" max="11807" width="20.625" style="23" customWidth="1"/>
    <col min="11808" max="11809" width="2.875" style="23" customWidth="1"/>
    <col min="11810" max="11811" width="3.125" style="23" customWidth="1"/>
    <col min="11812" max="11812" width="20.625" style="23" customWidth="1"/>
    <col min="11813" max="11814" width="2.875" style="23" customWidth="1"/>
    <col min="11815" max="11816" width="3.125" style="23" customWidth="1"/>
    <col min="11817" max="11817" width="20.625" style="23" customWidth="1"/>
    <col min="11818" max="11819" width="2.875" style="23" customWidth="1"/>
    <col min="11820" max="11821" width="3.125" style="23" customWidth="1"/>
    <col min="11822" max="11822" width="20.625" style="23" customWidth="1"/>
    <col min="11823" max="11824" width="2.875" style="23" customWidth="1"/>
    <col min="11825" max="11826" width="1.75" style="23" customWidth="1"/>
    <col min="11827" max="11828" width="3.125" style="23" customWidth="1"/>
    <col min="11829" max="11829" width="20.625" style="23" customWidth="1"/>
    <col min="11830" max="11831" width="2.875" style="23" customWidth="1"/>
    <col min="11832" max="11833" width="3.125" style="23" customWidth="1"/>
    <col min="11834" max="11834" width="20.625" style="23" customWidth="1"/>
    <col min="11835" max="11836" width="2.875" style="23" customWidth="1"/>
    <col min="11837" max="11838" width="3.125" style="23" customWidth="1"/>
    <col min="11839" max="11839" width="20.625" style="23" customWidth="1"/>
    <col min="11840" max="11841" width="2.875" style="23" customWidth="1"/>
    <col min="11842" max="11860" width="3.125" style="23" customWidth="1"/>
    <col min="11861" max="11861" width="4.75" style="23" customWidth="1"/>
    <col min="11862" max="12032" width="9" style="23"/>
    <col min="12033" max="12033" width="2.625" style="23" customWidth="1"/>
    <col min="12034" max="12035" width="3.125" style="23" customWidth="1"/>
    <col min="12036" max="12036" width="21" style="23" customWidth="1"/>
    <col min="12037" max="12038" width="2.875" style="23" customWidth="1"/>
    <col min="12039" max="12040" width="3.125" style="23" customWidth="1"/>
    <col min="12041" max="12041" width="20.625" style="23" customWidth="1"/>
    <col min="12042" max="12043" width="2.875" style="23" customWidth="1"/>
    <col min="12044" max="12045" width="3.125" style="23" customWidth="1"/>
    <col min="12046" max="12046" width="20.625" style="23" customWidth="1"/>
    <col min="12047" max="12048" width="2.875" style="23" customWidth="1"/>
    <col min="12049" max="12050" width="3.125" style="23" customWidth="1"/>
    <col min="12051" max="12051" width="20.625" style="23" customWidth="1"/>
    <col min="12052" max="12053" width="2.875" style="23" customWidth="1"/>
    <col min="12054" max="12055" width="1.25" style="23" customWidth="1"/>
    <col min="12056" max="12057" width="3.125" style="23" customWidth="1"/>
    <col min="12058" max="12058" width="20.625" style="23" customWidth="1"/>
    <col min="12059" max="12060" width="2.875" style="23" customWidth="1"/>
    <col min="12061" max="12062" width="3.125" style="23" customWidth="1"/>
    <col min="12063" max="12063" width="20.625" style="23" customWidth="1"/>
    <col min="12064" max="12065" width="2.875" style="23" customWidth="1"/>
    <col min="12066" max="12067" width="3.125" style="23" customWidth="1"/>
    <col min="12068" max="12068" width="20.625" style="23" customWidth="1"/>
    <col min="12069" max="12070" width="2.875" style="23" customWidth="1"/>
    <col min="12071" max="12072" width="3.125" style="23" customWidth="1"/>
    <col min="12073" max="12073" width="20.625" style="23" customWidth="1"/>
    <col min="12074" max="12075" width="2.875" style="23" customWidth="1"/>
    <col min="12076" max="12077" width="3.125" style="23" customWidth="1"/>
    <col min="12078" max="12078" width="20.625" style="23" customWidth="1"/>
    <col min="12079" max="12080" width="2.875" style="23" customWidth="1"/>
    <col min="12081" max="12082" width="1.75" style="23" customWidth="1"/>
    <col min="12083" max="12084" width="3.125" style="23" customWidth="1"/>
    <col min="12085" max="12085" width="20.625" style="23" customWidth="1"/>
    <col min="12086" max="12087" width="2.875" style="23" customWidth="1"/>
    <col min="12088" max="12089" width="3.125" style="23" customWidth="1"/>
    <col min="12090" max="12090" width="20.625" style="23" customWidth="1"/>
    <col min="12091" max="12092" width="2.875" style="23" customWidth="1"/>
    <col min="12093" max="12094" width="3.125" style="23" customWidth="1"/>
    <col min="12095" max="12095" width="20.625" style="23" customWidth="1"/>
    <col min="12096" max="12097" width="2.875" style="23" customWidth="1"/>
    <col min="12098" max="12116" width="3.125" style="23" customWidth="1"/>
    <col min="12117" max="12117" width="4.75" style="23" customWidth="1"/>
    <col min="12118" max="12288" width="9" style="23"/>
    <col min="12289" max="12289" width="2.625" style="23" customWidth="1"/>
    <col min="12290" max="12291" width="3.125" style="23" customWidth="1"/>
    <col min="12292" max="12292" width="21" style="23" customWidth="1"/>
    <col min="12293" max="12294" width="2.875" style="23" customWidth="1"/>
    <col min="12295" max="12296" width="3.125" style="23" customWidth="1"/>
    <col min="12297" max="12297" width="20.625" style="23" customWidth="1"/>
    <col min="12298" max="12299" width="2.875" style="23" customWidth="1"/>
    <col min="12300" max="12301" width="3.125" style="23" customWidth="1"/>
    <col min="12302" max="12302" width="20.625" style="23" customWidth="1"/>
    <col min="12303" max="12304" width="2.875" style="23" customWidth="1"/>
    <col min="12305" max="12306" width="3.125" style="23" customWidth="1"/>
    <col min="12307" max="12307" width="20.625" style="23" customWidth="1"/>
    <col min="12308" max="12309" width="2.875" style="23" customWidth="1"/>
    <col min="12310" max="12311" width="1.25" style="23" customWidth="1"/>
    <col min="12312" max="12313" width="3.125" style="23" customWidth="1"/>
    <col min="12314" max="12314" width="20.625" style="23" customWidth="1"/>
    <col min="12315" max="12316" width="2.875" style="23" customWidth="1"/>
    <col min="12317" max="12318" width="3.125" style="23" customWidth="1"/>
    <col min="12319" max="12319" width="20.625" style="23" customWidth="1"/>
    <col min="12320" max="12321" width="2.875" style="23" customWidth="1"/>
    <col min="12322" max="12323" width="3.125" style="23" customWidth="1"/>
    <col min="12324" max="12324" width="20.625" style="23" customWidth="1"/>
    <col min="12325" max="12326" width="2.875" style="23" customWidth="1"/>
    <col min="12327" max="12328" width="3.125" style="23" customWidth="1"/>
    <col min="12329" max="12329" width="20.625" style="23" customWidth="1"/>
    <col min="12330" max="12331" width="2.875" style="23" customWidth="1"/>
    <col min="12332" max="12333" width="3.125" style="23" customWidth="1"/>
    <col min="12334" max="12334" width="20.625" style="23" customWidth="1"/>
    <col min="12335" max="12336" width="2.875" style="23" customWidth="1"/>
    <col min="12337" max="12338" width="1.75" style="23" customWidth="1"/>
    <col min="12339" max="12340" width="3.125" style="23" customWidth="1"/>
    <col min="12341" max="12341" width="20.625" style="23" customWidth="1"/>
    <col min="12342" max="12343" width="2.875" style="23" customWidth="1"/>
    <col min="12344" max="12345" width="3.125" style="23" customWidth="1"/>
    <col min="12346" max="12346" width="20.625" style="23" customWidth="1"/>
    <col min="12347" max="12348" width="2.875" style="23" customWidth="1"/>
    <col min="12349" max="12350" width="3.125" style="23" customWidth="1"/>
    <col min="12351" max="12351" width="20.625" style="23" customWidth="1"/>
    <col min="12352" max="12353" width="2.875" style="23" customWidth="1"/>
    <col min="12354" max="12372" width="3.125" style="23" customWidth="1"/>
    <col min="12373" max="12373" width="4.75" style="23" customWidth="1"/>
    <col min="12374" max="12544" width="9" style="23"/>
    <col min="12545" max="12545" width="2.625" style="23" customWidth="1"/>
    <col min="12546" max="12547" width="3.125" style="23" customWidth="1"/>
    <col min="12548" max="12548" width="21" style="23" customWidth="1"/>
    <col min="12549" max="12550" width="2.875" style="23" customWidth="1"/>
    <col min="12551" max="12552" width="3.125" style="23" customWidth="1"/>
    <col min="12553" max="12553" width="20.625" style="23" customWidth="1"/>
    <col min="12554" max="12555" width="2.875" style="23" customWidth="1"/>
    <col min="12556" max="12557" width="3.125" style="23" customWidth="1"/>
    <col min="12558" max="12558" width="20.625" style="23" customWidth="1"/>
    <col min="12559" max="12560" width="2.875" style="23" customWidth="1"/>
    <col min="12561" max="12562" width="3.125" style="23" customWidth="1"/>
    <col min="12563" max="12563" width="20.625" style="23" customWidth="1"/>
    <col min="12564" max="12565" width="2.875" style="23" customWidth="1"/>
    <col min="12566" max="12567" width="1.25" style="23" customWidth="1"/>
    <col min="12568" max="12569" width="3.125" style="23" customWidth="1"/>
    <col min="12570" max="12570" width="20.625" style="23" customWidth="1"/>
    <col min="12571" max="12572" width="2.875" style="23" customWidth="1"/>
    <col min="12573" max="12574" width="3.125" style="23" customWidth="1"/>
    <col min="12575" max="12575" width="20.625" style="23" customWidth="1"/>
    <col min="12576" max="12577" width="2.875" style="23" customWidth="1"/>
    <col min="12578" max="12579" width="3.125" style="23" customWidth="1"/>
    <col min="12580" max="12580" width="20.625" style="23" customWidth="1"/>
    <col min="12581" max="12582" width="2.875" style="23" customWidth="1"/>
    <col min="12583" max="12584" width="3.125" style="23" customWidth="1"/>
    <col min="12585" max="12585" width="20.625" style="23" customWidth="1"/>
    <col min="12586" max="12587" width="2.875" style="23" customWidth="1"/>
    <col min="12588" max="12589" width="3.125" style="23" customWidth="1"/>
    <col min="12590" max="12590" width="20.625" style="23" customWidth="1"/>
    <col min="12591" max="12592" width="2.875" style="23" customWidth="1"/>
    <col min="12593" max="12594" width="1.75" style="23" customWidth="1"/>
    <col min="12595" max="12596" width="3.125" style="23" customWidth="1"/>
    <col min="12597" max="12597" width="20.625" style="23" customWidth="1"/>
    <col min="12598" max="12599" width="2.875" style="23" customWidth="1"/>
    <col min="12600" max="12601" width="3.125" style="23" customWidth="1"/>
    <col min="12602" max="12602" width="20.625" style="23" customWidth="1"/>
    <col min="12603" max="12604" width="2.875" style="23" customWidth="1"/>
    <col min="12605" max="12606" width="3.125" style="23" customWidth="1"/>
    <col min="12607" max="12607" width="20.625" style="23" customWidth="1"/>
    <col min="12608" max="12609" width="2.875" style="23" customWidth="1"/>
    <col min="12610" max="12628" width="3.125" style="23" customWidth="1"/>
    <col min="12629" max="12629" width="4.75" style="23" customWidth="1"/>
    <col min="12630" max="12800" width="9" style="23"/>
    <col min="12801" max="12801" width="2.625" style="23" customWidth="1"/>
    <col min="12802" max="12803" width="3.125" style="23" customWidth="1"/>
    <col min="12804" max="12804" width="21" style="23" customWidth="1"/>
    <col min="12805" max="12806" width="2.875" style="23" customWidth="1"/>
    <col min="12807" max="12808" width="3.125" style="23" customWidth="1"/>
    <col min="12809" max="12809" width="20.625" style="23" customWidth="1"/>
    <col min="12810" max="12811" width="2.875" style="23" customWidth="1"/>
    <col min="12812" max="12813" width="3.125" style="23" customWidth="1"/>
    <col min="12814" max="12814" width="20.625" style="23" customWidth="1"/>
    <col min="12815" max="12816" width="2.875" style="23" customWidth="1"/>
    <col min="12817" max="12818" width="3.125" style="23" customWidth="1"/>
    <col min="12819" max="12819" width="20.625" style="23" customWidth="1"/>
    <col min="12820" max="12821" width="2.875" style="23" customWidth="1"/>
    <col min="12822" max="12823" width="1.25" style="23" customWidth="1"/>
    <col min="12824" max="12825" width="3.125" style="23" customWidth="1"/>
    <col min="12826" max="12826" width="20.625" style="23" customWidth="1"/>
    <col min="12827" max="12828" width="2.875" style="23" customWidth="1"/>
    <col min="12829" max="12830" width="3.125" style="23" customWidth="1"/>
    <col min="12831" max="12831" width="20.625" style="23" customWidth="1"/>
    <col min="12832" max="12833" width="2.875" style="23" customWidth="1"/>
    <col min="12834" max="12835" width="3.125" style="23" customWidth="1"/>
    <col min="12836" max="12836" width="20.625" style="23" customWidth="1"/>
    <col min="12837" max="12838" width="2.875" style="23" customWidth="1"/>
    <col min="12839" max="12840" width="3.125" style="23" customWidth="1"/>
    <col min="12841" max="12841" width="20.625" style="23" customWidth="1"/>
    <col min="12842" max="12843" width="2.875" style="23" customWidth="1"/>
    <col min="12844" max="12845" width="3.125" style="23" customWidth="1"/>
    <col min="12846" max="12846" width="20.625" style="23" customWidth="1"/>
    <col min="12847" max="12848" width="2.875" style="23" customWidth="1"/>
    <col min="12849" max="12850" width="1.75" style="23" customWidth="1"/>
    <col min="12851" max="12852" width="3.125" style="23" customWidth="1"/>
    <col min="12853" max="12853" width="20.625" style="23" customWidth="1"/>
    <col min="12854" max="12855" width="2.875" style="23" customWidth="1"/>
    <col min="12856" max="12857" width="3.125" style="23" customWidth="1"/>
    <col min="12858" max="12858" width="20.625" style="23" customWidth="1"/>
    <col min="12859" max="12860" width="2.875" style="23" customWidth="1"/>
    <col min="12861" max="12862" width="3.125" style="23" customWidth="1"/>
    <col min="12863" max="12863" width="20.625" style="23" customWidth="1"/>
    <col min="12864" max="12865" width="2.875" style="23" customWidth="1"/>
    <col min="12866" max="12884" width="3.125" style="23" customWidth="1"/>
    <col min="12885" max="12885" width="4.75" style="23" customWidth="1"/>
    <col min="12886" max="13056" width="9" style="23"/>
    <col min="13057" max="13057" width="2.625" style="23" customWidth="1"/>
    <col min="13058" max="13059" width="3.125" style="23" customWidth="1"/>
    <col min="13060" max="13060" width="21" style="23" customWidth="1"/>
    <col min="13061" max="13062" width="2.875" style="23" customWidth="1"/>
    <col min="13063" max="13064" width="3.125" style="23" customWidth="1"/>
    <col min="13065" max="13065" width="20.625" style="23" customWidth="1"/>
    <col min="13066" max="13067" width="2.875" style="23" customWidth="1"/>
    <col min="13068" max="13069" width="3.125" style="23" customWidth="1"/>
    <col min="13070" max="13070" width="20.625" style="23" customWidth="1"/>
    <col min="13071" max="13072" width="2.875" style="23" customWidth="1"/>
    <col min="13073" max="13074" width="3.125" style="23" customWidth="1"/>
    <col min="13075" max="13075" width="20.625" style="23" customWidth="1"/>
    <col min="13076" max="13077" width="2.875" style="23" customWidth="1"/>
    <col min="13078" max="13079" width="1.25" style="23" customWidth="1"/>
    <col min="13080" max="13081" width="3.125" style="23" customWidth="1"/>
    <col min="13082" max="13082" width="20.625" style="23" customWidth="1"/>
    <col min="13083" max="13084" width="2.875" style="23" customWidth="1"/>
    <col min="13085" max="13086" width="3.125" style="23" customWidth="1"/>
    <col min="13087" max="13087" width="20.625" style="23" customWidth="1"/>
    <col min="13088" max="13089" width="2.875" style="23" customWidth="1"/>
    <col min="13090" max="13091" width="3.125" style="23" customWidth="1"/>
    <col min="13092" max="13092" width="20.625" style="23" customWidth="1"/>
    <col min="13093" max="13094" width="2.875" style="23" customWidth="1"/>
    <col min="13095" max="13096" width="3.125" style="23" customWidth="1"/>
    <col min="13097" max="13097" width="20.625" style="23" customWidth="1"/>
    <col min="13098" max="13099" width="2.875" style="23" customWidth="1"/>
    <col min="13100" max="13101" width="3.125" style="23" customWidth="1"/>
    <col min="13102" max="13102" width="20.625" style="23" customWidth="1"/>
    <col min="13103" max="13104" width="2.875" style="23" customWidth="1"/>
    <col min="13105" max="13106" width="1.75" style="23" customWidth="1"/>
    <col min="13107" max="13108" width="3.125" style="23" customWidth="1"/>
    <col min="13109" max="13109" width="20.625" style="23" customWidth="1"/>
    <col min="13110" max="13111" width="2.875" style="23" customWidth="1"/>
    <col min="13112" max="13113" width="3.125" style="23" customWidth="1"/>
    <col min="13114" max="13114" width="20.625" style="23" customWidth="1"/>
    <col min="13115" max="13116" width="2.875" style="23" customWidth="1"/>
    <col min="13117" max="13118" width="3.125" style="23" customWidth="1"/>
    <col min="13119" max="13119" width="20.625" style="23" customWidth="1"/>
    <col min="13120" max="13121" width="2.875" style="23" customWidth="1"/>
    <col min="13122" max="13140" width="3.125" style="23" customWidth="1"/>
    <col min="13141" max="13141" width="4.75" style="23" customWidth="1"/>
    <col min="13142" max="13312" width="9" style="23"/>
    <col min="13313" max="13313" width="2.625" style="23" customWidth="1"/>
    <col min="13314" max="13315" width="3.125" style="23" customWidth="1"/>
    <col min="13316" max="13316" width="21" style="23" customWidth="1"/>
    <col min="13317" max="13318" width="2.875" style="23" customWidth="1"/>
    <col min="13319" max="13320" width="3.125" style="23" customWidth="1"/>
    <col min="13321" max="13321" width="20.625" style="23" customWidth="1"/>
    <col min="13322" max="13323" width="2.875" style="23" customWidth="1"/>
    <col min="13324" max="13325" width="3.125" style="23" customWidth="1"/>
    <col min="13326" max="13326" width="20.625" style="23" customWidth="1"/>
    <col min="13327" max="13328" width="2.875" style="23" customWidth="1"/>
    <col min="13329" max="13330" width="3.125" style="23" customWidth="1"/>
    <col min="13331" max="13331" width="20.625" style="23" customWidth="1"/>
    <col min="13332" max="13333" width="2.875" style="23" customWidth="1"/>
    <col min="13334" max="13335" width="1.25" style="23" customWidth="1"/>
    <col min="13336" max="13337" width="3.125" style="23" customWidth="1"/>
    <col min="13338" max="13338" width="20.625" style="23" customWidth="1"/>
    <col min="13339" max="13340" width="2.875" style="23" customWidth="1"/>
    <col min="13341" max="13342" width="3.125" style="23" customWidth="1"/>
    <col min="13343" max="13343" width="20.625" style="23" customWidth="1"/>
    <col min="13344" max="13345" width="2.875" style="23" customWidth="1"/>
    <col min="13346" max="13347" width="3.125" style="23" customWidth="1"/>
    <col min="13348" max="13348" width="20.625" style="23" customWidth="1"/>
    <col min="13349" max="13350" width="2.875" style="23" customWidth="1"/>
    <col min="13351" max="13352" width="3.125" style="23" customWidth="1"/>
    <col min="13353" max="13353" width="20.625" style="23" customWidth="1"/>
    <col min="13354" max="13355" width="2.875" style="23" customWidth="1"/>
    <col min="13356" max="13357" width="3.125" style="23" customWidth="1"/>
    <col min="13358" max="13358" width="20.625" style="23" customWidth="1"/>
    <col min="13359" max="13360" width="2.875" style="23" customWidth="1"/>
    <col min="13361" max="13362" width="1.75" style="23" customWidth="1"/>
    <col min="13363" max="13364" width="3.125" style="23" customWidth="1"/>
    <col min="13365" max="13365" width="20.625" style="23" customWidth="1"/>
    <col min="13366" max="13367" width="2.875" style="23" customWidth="1"/>
    <col min="13368" max="13369" width="3.125" style="23" customWidth="1"/>
    <col min="13370" max="13370" width="20.625" style="23" customWidth="1"/>
    <col min="13371" max="13372" width="2.875" style="23" customWidth="1"/>
    <col min="13373" max="13374" width="3.125" style="23" customWidth="1"/>
    <col min="13375" max="13375" width="20.625" style="23" customWidth="1"/>
    <col min="13376" max="13377" width="2.875" style="23" customWidth="1"/>
    <col min="13378" max="13396" width="3.125" style="23" customWidth="1"/>
    <col min="13397" max="13397" width="4.75" style="23" customWidth="1"/>
    <col min="13398" max="13568" width="9" style="23"/>
    <col min="13569" max="13569" width="2.625" style="23" customWidth="1"/>
    <col min="13570" max="13571" width="3.125" style="23" customWidth="1"/>
    <col min="13572" max="13572" width="21" style="23" customWidth="1"/>
    <col min="13573" max="13574" width="2.875" style="23" customWidth="1"/>
    <col min="13575" max="13576" width="3.125" style="23" customWidth="1"/>
    <col min="13577" max="13577" width="20.625" style="23" customWidth="1"/>
    <col min="13578" max="13579" width="2.875" style="23" customWidth="1"/>
    <col min="13580" max="13581" width="3.125" style="23" customWidth="1"/>
    <col min="13582" max="13582" width="20.625" style="23" customWidth="1"/>
    <col min="13583" max="13584" width="2.875" style="23" customWidth="1"/>
    <col min="13585" max="13586" width="3.125" style="23" customWidth="1"/>
    <col min="13587" max="13587" width="20.625" style="23" customWidth="1"/>
    <col min="13588" max="13589" width="2.875" style="23" customWidth="1"/>
    <col min="13590" max="13591" width="1.25" style="23" customWidth="1"/>
    <col min="13592" max="13593" width="3.125" style="23" customWidth="1"/>
    <col min="13594" max="13594" width="20.625" style="23" customWidth="1"/>
    <col min="13595" max="13596" width="2.875" style="23" customWidth="1"/>
    <col min="13597" max="13598" width="3.125" style="23" customWidth="1"/>
    <col min="13599" max="13599" width="20.625" style="23" customWidth="1"/>
    <col min="13600" max="13601" width="2.875" style="23" customWidth="1"/>
    <col min="13602" max="13603" width="3.125" style="23" customWidth="1"/>
    <col min="13604" max="13604" width="20.625" style="23" customWidth="1"/>
    <col min="13605" max="13606" width="2.875" style="23" customWidth="1"/>
    <col min="13607" max="13608" width="3.125" style="23" customWidth="1"/>
    <col min="13609" max="13609" width="20.625" style="23" customWidth="1"/>
    <col min="13610" max="13611" width="2.875" style="23" customWidth="1"/>
    <col min="13612" max="13613" width="3.125" style="23" customWidth="1"/>
    <col min="13614" max="13614" width="20.625" style="23" customWidth="1"/>
    <col min="13615" max="13616" width="2.875" style="23" customWidth="1"/>
    <col min="13617" max="13618" width="1.75" style="23" customWidth="1"/>
    <col min="13619" max="13620" width="3.125" style="23" customWidth="1"/>
    <col min="13621" max="13621" width="20.625" style="23" customWidth="1"/>
    <col min="13622" max="13623" width="2.875" style="23" customWidth="1"/>
    <col min="13624" max="13625" width="3.125" style="23" customWidth="1"/>
    <col min="13626" max="13626" width="20.625" style="23" customWidth="1"/>
    <col min="13627" max="13628" width="2.875" style="23" customWidth="1"/>
    <col min="13629" max="13630" width="3.125" style="23" customWidth="1"/>
    <col min="13631" max="13631" width="20.625" style="23" customWidth="1"/>
    <col min="13632" max="13633" width="2.875" style="23" customWidth="1"/>
    <col min="13634" max="13652" width="3.125" style="23" customWidth="1"/>
    <col min="13653" max="13653" width="4.75" style="23" customWidth="1"/>
    <col min="13654" max="13824" width="9" style="23"/>
    <col min="13825" max="13825" width="2.625" style="23" customWidth="1"/>
    <col min="13826" max="13827" width="3.125" style="23" customWidth="1"/>
    <col min="13828" max="13828" width="21" style="23" customWidth="1"/>
    <col min="13829" max="13830" width="2.875" style="23" customWidth="1"/>
    <col min="13831" max="13832" width="3.125" style="23" customWidth="1"/>
    <col min="13833" max="13833" width="20.625" style="23" customWidth="1"/>
    <col min="13834" max="13835" width="2.875" style="23" customWidth="1"/>
    <col min="13836" max="13837" width="3.125" style="23" customWidth="1"/>
    <col min="13838" max="13838" width="20.625" style="23" customWidth="1"/>
    <col min="13839" max="13840" width="2.875" style="23" customWidth="1"/>
    <col min="13841" max="13842" width="3.125" style="23" customWidth="1"/>
    <col min="13843" max="13843" width="20.625" style="23" customWidth="1"/>
    <col min="13844" max="13845" width="2.875" style="23" customWidth="1"/>
    <col min="13846" max="13847" width="1.25" style="23" customWidth="1"/>
    <col min="13848" max="13849" width="3.125" style="23" customWidth="1"/>
    <col min="13850" max="13850" width="20.625" style="23" customWidth="1"/>
    <col min="13851" max="13852" width="2.875" style="23" customWidth="1"/>
    <col min="13853" max="13854" width="3.125" style="23" customWidth="1"/>
    <col min="13855" max="13855" width="20.625" style="23" customWidth="1"/>
    <col min="13856" max="13857" width="2.875" style="23" customWidth="1"/>
    <col min="13858" max="13859" width="3.125" style="23" customWidth="1"/>
    <col min="13860" max="13860" width="20.625" style="23" customWidth="1"/>
    <col min="13861" max="13862" width="2.875" style="23" customWidth="1"/>
    <col min="13863" max="13864" width="3.125" style="23" customWidth="1"/>
    <col min="13865" max="13865" width="20.625" style="23" customWidth="1"/>
    <col min="13866" max="13867" width="2.875" style="23" customWidth="1"/>
    <col min="13868" max="13869" width="3.125" style="23" customWidth="1"/>
    <col min="13870" max="13870" width="20.625" style="23" customWidth="1"/>
    <col min="13871" max="13872" width="2.875" style="23" customWidth="1"/>
    <col min="13873" max="13874" width="1.75" style="23" customWidth="1"/>
    <col min="13875" max="13876" width="3.125" style="23" customWidth="1"/>
    <col min="13877" max="13877" width="20.625" style="23" customWidth="1"/>
    <col min="13878" max="13879" width="2.875" style="23" customWidth="1"/>
    <col min="13880" max="13881" width="3.125" style="23" customWidth="1"/>
    <col min="13882" max="13882" width="20.625" style="23" customWidth="1"/>
    <col min="13883" max="13884" width="2.875" style="23" customWidth="1"/>
    <col min="13885" max="13886" width="3.125" style="23" customWidth="1"/>
    <col min="13887" max="13887" width="20.625" style="23" customWidth="1"/>
    <col min="13888" max="13889" width="2.875" style="23" customWidth="1"/>
    <col min="13890" max="13908" width="3.125" style="23" customWidth="1"/>
    <col min="13909" max="13909" width="4.75" style="23" customWidth="1"/>
    <col min="13910" max="14080" width="9" style="23"/>
    <col min="14081" max="14081" width="2.625" style="23" customWidth="1"/>
    <col min="14082" max="14083" width="3.125" style="23" customWidth="1"/>
    <col min="14084" max="14084" width="21" style="23" customWidth="1"/>
    <col min="14085" max="14086" width="2.875" style="23" customWidth="1"/>
    <col min="14087" max="14088" width="3.125" style="23" customWidth="1"/>
    <col min="14089" max="14089" width="20.625" style="23" customWidth="1"/>
    <col min="14090" max="14091" width="2.875" style="23" customWidth="1"/>
    <col min="14092" max="14093" width="3.125" style="23" customWidth="1"/>
    <col min="14094" max="14094" width="20.625" style="23" customWidth="1"/>
    <col min="14095" max="14096" width="2.875" style="23" customWidth="1"/>
    <col min="14097" max="14098" width="3.125" style="23" customWidth="1"/>
    <col min="14099" max="14099" width="20.625" style="23" customWidth="1"/>
    <col min="14100" max="14101" width="2.875" style="23" customWidth="1"/>
    <col min="14102" max="14103" width="1.25" style="23" customWidth="1"/>
    <col min="14104" max="14105" width="3.125" style="23" customWidth="1"/>
    <col min="14106" max="14106" width="20.625" style="23" customWidth="1"/>
    <col min="14107" max="14108" width="2.875" style="23" customWidth="1"/>
    <col min="14109" max="14110" width="3.125" style="23" customWidth="1"/>
    <col min="14111" max="14111" width="20.625" style="23" customWidth="1"/>
    <col min="14112" max="14113" width="2.875" style="23" customWidth="1"/>
    <col min="14114" max="14115" width="3.125" style="23" customWidth="1"/>
    <col min="14116" max="14116" width="20.625" style="23" customWidth="1"/>
    <col min="14117" max="14118" width="2.875" style="23" customWidth="1"/>
    <col min="14119" max="14120" width="3.125" style="23" customWidth="1"/>
    <col min="14121" max="14121" width="20.625" style="23" customWidth="1"/>
    <col min="14122" max="14123" width="2.875" style="23" customWidth="1"/>
    <col min="14124" max="14125" width="3.125" style="23" customWidth="1"/>
    <col min="14126" max="14126" width="20.625" style="23" customWidth="1"/>
    <col min="14127" max="14128" width="2.875" style="23" customWidth="1"/>
    <col min="14129" max="14130" width="1.75" style="23" customWidth="1"/>
    <col min="14131" max="14132" width="3.125" style="23" customWidth="1"/>
    <col min="14133" max="14133" width="20.625" style="23" customWidth="1"/>
    <col min="14134" max="14135" width="2.875" style="23" customWidth="1"/>
    <col min="14136" max="14137" width="3.125" style="23" customWidth="1"/>
    <col min="14138" max="14138" width="20.625" style="23" customWidth="1"/>
    <col min="14139" max="14140" width="2.875" style="23" customWidth="1"/>
    <col min="14141" max="14142" width="3.125" style="23" customWidth="1"/>
    <col min="14143" max="14143" width="20.625" style="23" customWidth="1"/>
    <col min="14144" max="14145" width="2.875" style="23" customWidth="1"/>
    <col min="14146" max="14164" width="3.125" style="23" customWidth="1"/>
    <col min="14165" max="14165" width="4.75" style="23" customWidth="1"/>
    <col min="14166" max="14336" width="9" style="23"/>
    <col min="14337" max="14337" width="2.625" style="23" customWidth="1"/>
    <col min="14338" max="14339" width="3.125" style="23" customWidth="1"/>
    <col min="14340" max="14340" width="21" style="23" customWidth="1"/>
    <col min="14341" max="14342" width="2.875" style="23" customWidth="1"/>
    <col min="14343" max="14344" width="3.125" style="23" customWidth="1"/>
    <col min="14345" max="14345" width="20.625" style="23" customWidth="1"/>
    <col min="14346" max="14347" width="2.875" style="23" customWidth="1"/>
    <col min="14348" max="14349" width="3.125" style="23" customWidth="1"/>
    <col min="14350" max="14350" width="20.625" style="23" customWidth="1"/>
    <col min="14351" max="14352" width="2.875" style="23" customWidth="1"/>
    <col min="14353" max="14354" width="3.125" style="23" customWidth="1"/>
    <col min="14355" max="14355" width="20.625" style="23" customWidth="1"/>
    <col min="14356" max="14357" width="2.875" style="23" customWidth="1"/>
    <col min="14358" max="14359" width="1.25" style="23" customWidth="1"/>
    <col min="14360" max="14361" width="3.125" style="23" customWidth="1"/>
    <col min="14362" max="14362" width="20.625" style="23" customWidth="1"/>
    <col min="14363" max="14364" width="2.875" style="23" customWidth="1"/>
    <col min="14365" max="14366" width="3.125" style="23" customWidth="1"/>
    <col min="14367" max="14367" width="20.625" style="23" customWidth="1"/>
    <col min="14368" max="14369" width="2.875" style="23" customWidth="1"/>
    <col min="14370" max="14371" width="3.125" style="23" customWidth="1"/>
    <col min="14372" max="14372" width="20.625" style="23" customWidth="1"/>
    <col min="14373" max="14374" width="2.875" style="23" customWidth="1"/>
    <col min="14375" max="14376" width="3.125" style="23" customWidth="1"/>
    <col min="14377" max="14377" width="20.625" style="23" customWidth="1"/>
    <col min="14378" max="14379" width="2.875" style="23" customWidth="1"/>
    <col min="14380" max="14381" width="3.125" style="23" customWidth="1"/>
    <col min="14382" max="14382" width="20.625" style="23" customWidth="1"/>
    <col min="14383" max="14384" width="2.875" style="23" customWidth="1"/>
    <col min="14385" max="14386" width="1.75" style="23" customWidth="1"/>
    <col min="14387" max="14388" width="3.125" style="23" customWidth="1"/>
    <col min="14389" max="14389" width="20.625" style="23" customWidth="1"/>
    <col min="14390" max="14391" width="2.875" style="23" customWidth="1"/>
    <col min="14392" max="14393" width="3.125" style="23" customWidth="1"/>
    <col min="14394" max="14394" width="20.625" style="23" customWidth="1"/>
    <col min="14395" max="14396" width="2.875" style="23" customWidth="1"/>
    <col min="14397" max="14398" width="3.125" style="23" customWidth="1"/>
    <col min="14399" max="14399" width="20.625" style="23" customWidth="1"/>
    <col min="14400" max="14401" width="2.875" style="23" customWidth="1"/>
    <col min="14402" max="14420" width="3.125" style="23" customWidth="1"/>
    <col min="14421" max="14421" width="4.75" style="23" customWidth="1"/>
    <col min="14422" max="14592" width="9" style="23"/>
    <col min="14593" max="14593" width="2.625" style="23" customWidth="1"/>
    <col min="14594" max="14595" width="3.125" style="23" customWidth="1"/>
    <col min="14596" max="14596" width="21" style="23" customWidth="1"/>
    <col min="14597" max="14598" width="2.875" style="23" customWidth="1"/>
    <col min="14599" max="14600" width="3.125" style="23" customWidth="1"/>
    <col min="14601" max="14601" width="20.625" style="23" customWidth="1"/>
    <col min="14602" max="14603" width="2.875" style="23" customWidth="1"/>
    <col min="14604" max="14605" width="3.125" style="23" customWidth="1"/>
    <col min="14606" max="14606" width="20.625" style="23" customWidth="1"/>
    <col min="14607" max="14608" width="2.875" style="23" customWidth="1"/>
    <col min="14609" max="14610" width="3.125" style="23" customWidth="1"/>
    <col min="14611" max="14611" width="20.625" style="23" customWidth="1"/>
    <col min="14612" max="14613" width="2.875" style="23" customWidth="1"/>
    <col min="14614" max="14615" width="1.25" style="23" customWidth="1"/>
    <col min="14616" max="14617" width="3.125" style="23" customWidth="1"/>
    <col min="14618" max="14618" width="20.625" style="23" customWidth="1"/>
    <col min="14619" max="14620" width="2.875" style="23" customWidth="1"/>
    <col min="14621" max="14622" width="3.125" style="23" customWidth="1"/>
    <col min="14623" max="14623" width="20.625" style="23" customWidth="1"/>
    <col min="14624" max="14625" width="2.875" style="23" customWidth="1"/>
    <col min="14626" max="14627" width="3.125" style="23" customWidth="1"/>
    <col min="14628" max="14628" width="20.625" style="23" customWidth="1"/>
    <col min="14629" max="14630" width="2.875" style="23" customWidth="1"/>
    <col min="14631" max="14632" width="3.125" style="23" customWidth="1"/>
    <col min="14633" max="14633" width="20.625" style="23" customWidth="1"/>
    <col min="14634" max="14635" width="2.875" style="23" customWidth="1"/>
    <col min="14636" max="14637" width="3.125" style="23" customWidth="1"/>
    <col min="14638" max="14638" width="20.625" style="23" customWidth="1"/>
    <col min="14639" max="14640" width="2.875" style="23" customWidth="1"/>
    <col min="14641" max="14642" width="1.75" style="23" customWidth="1"/>
    <col min="14643" max="14644" width="3.125" style="23" customWidth="1"/>
    <col min="14645" max="14645" width="20.625" style="23" customWidth="1"/>
    <col min="14646" max="14647" width="2.875" style="23" customWidth="1"/>
    <col min="14648" max="14649" width="3.125" style="23" customWidth="1"/>
    <col min="14650" max="14650" width="20.625" style="23" customWidth="1"/>
    <col min="14651" max="14652" width="2.875" style="23" customWidth="1"/>
    <col min="14653" max="14654" width="3.125" style="23" customWidth="1"/>
    <col min="14655" max="14655" width="20.625" style="23" customWidth="1"/>
    <col min="14656" max="14657" width="2.875" style="23" customWidth="1"/>
    <col min="14658" max="14676" width="3.125" style="23" customWidth="1"/>
    <col min="14677" max="14677" width="4.75" style="23" customWidth="1"/>
    <col min="14678" max="14848" width="9" style="23"/>
    <col min="14849" max="14849" width="2.625" style="23" customWidth="1"/>
    <col min="14850" max="14851" width="3.125" style="23" customWidth="1"/>
    <col min="14852" max="14852" width="21" style="23" customWidth="1"/>
    <col min="14853" max="14854" width="2.875" style="23" customWidth="1"/>
    <col min="14855" max="14856" width="3.125" style="23" customWidth="1"/>
    <col min="14857" max="14857" width="20.625" style="23" customWidth="1"/>
    <col min="14858" max="14859" width="2.875" style="23" customWidth="1"/>
    <col min="14860" max="14861" width="3.125" style="23" customWidth="1"/>
    <col min="14862" max="14862" width="20.625" style="23" customWidth="1"/>
    <col min="14863" max="14864" width="2.875" style="23" customWidth="1"/>
    <col min="14865" max="14866" width="3.125" style="23" customWidth="1"/>
    <col min="14867" max="14867" width="20.625" style="23" customWidth="1"/>
    <col min="14868" max="14869" width="2.875" style="23" customWidth="1"/>
    <col min="14870" max="14871" width="1.25" style="23" customWidth="1"/>
    <col min="14872" max="14873" width="3.125" style="23" customWidth="1"/>
    <col min="14874" max="14874" width="20.625" style="23" customWidth="1"/>
    <col min="14875" max="14876" width="2.875" style="23" customWidth="1"/>
    <col min="14877" max="14878" width="3.125" style="23" customWidth="1"/>
    <col min="14879" max="14879" width="20.625" style="23" customWidth="1"/>
    <col min="14880" max="14881" width="2.875" style="23" customWidth="1"/>
    <col min="14882" max="14883" width="3.125" style="23" customWidth="1"/>
    <col min="14884" max="14884" width="20.625" style="23" customWidth="1"/>
    <col min="14885" max="14886" width="2.875" style="23" customWidth="1"/>
    <col min="14887" max="14888" width="3.125" style="23" customWidth="1"/>
    <col min="14889" max="14889" width="20.625" style="23" customWidth="1"/>
    <col min="14890" max="14891" width="2.875" style="23" customWidth="1"/>
    <col min="14892" max="14893" width="3.125" style="23" customWidth="1"/>
    <col min="14894" max="14894" width="20.625" style="23" customWidth="1"/>
    <col min="14895" max="14896" width="2.875" style="23" customWidth="1"/>
    <col min="14897" max="14898" width="1.75" style="23" customWidth="1"/>
    <col min="14899" max="14900" width="3.125" style="23" customWidth="1"/>
    <col min="14901" max="14901" width="20.625" style="23" customWidth="1"/>
    <col min="14902" max="14903" width="2.875" style="23" customWidth="1"/>
    <col min="14904" max="14905" width="3.125" style="23" customWidth="1"/>
    <col min="14906" max="14906" width="20.625" style="23" customWidth="1"/>
    <col min="14907" max="14908" width="2.875" style="23" customWidth="1"/>
    <col min="14909" max="14910" width="3.125" style="23" customWidth="1"/>
    <col min="14911" max="14911" width="20.625" style="23" customWidth="1"/>
    <col min="14912" max="14913" width="2.875" style="23" customWidth="1"/>
    <col min="14914" max="14932" width="3.125" style="23" customWidth="1"/>
    <col min="14933" max="14933" width="4.75" style="23" customWidth="1"/>
    <col min="14934" max="15104" width="9" style="23"/>
    <col min="15105" max="15105" width="2.625" style="23" customWidth="1"/>
    <col min="15106" max="15107" width="3.125" style="23" customWidth="1"/>
    <col min="15108" max="15108" width="21" style="23" customWidth="1"/>
    <col min="15109" max="15110" width="2.875" style="23" customWidth="1"/>
    <col min="15111" max="15112" width="3.125" style="23" customWidth="1"/>
    <col min="15113" max="15113" width="20.625" style="23" customWidth="1"/>
    <col min="15114" max="15115" width="2.875" style="23" customWidth="1"/>
    <col min="15116" max="15117" width="3.125" style="23" customWidth="1"/>
    <col min="15118" max="15118" width="20.625" style="23" customWidth="1"/>
    <col min="15119" max="15120" width="2.875" style="23" customWidth="1"/>
    <col min="15121" max="15122" width="3.125" style="23" customWidth="1"/>
    <col min="15123" max="15123" width="20.625" style="23" customWidth="1"/>
    <col min="15124" max="15125" width="2.875" style="23" customWidth="1"/>
    <col min="15126" max="15127" width="1.25" style="23" customWidth="1"/>
    <col min="15128" max="15129" width="3.125" style="23" customWidth="1"/>
    <col min="15130" max="15130" width="20.625" style="23" customWidth="1"/>
    <col min="15131" max="15132" width="2.875" style="23" customWidth="1"/>
    <col min="15133" max="15134" width="3.125" style="23" customWidth="1"/>
    <col min="15135" max="15135" width="20.625" style="23" customWidth="1"/>
    <col min="15136" max="15137" width="2.875" style="23" customWidth="1"/>
    <col min="15138" max="15139" width="3.125" style="23" customWidth="1"/>
    <col min="15140" max="15140" width="20.625" style="23" customWidth="1"/>
    <col min="15141" max="15142" width="2.875" style="23" customWidth="1"/>
    <col min="15143" max="15144" width="3.125" style="23" customWidth="1"/>
    <col min="15145" max="15145" width="20.625" style="23" customWidth="1"/>
    <col min="15146" max="15147" width="2.875" style="23" customWidth="1"/>
    <col min="15148" max="15149" width="3.125" style="23" customWidth="1"/>
    <col min="15150" max="15150" width="20.625" style="23" customWidth="1"/>
    <col min="15151" max="15152" width="2.875" style="23" customWidth="1"/>
    <col min="15153" max="15154" width="1.75" style="23" customWidth="1"/>
    <col min="15155" max="15156" width="3.125" style="23" customWidth="1"/>
    <col min="15157" max="15157" width="20.625" style="23" customWidth="1"/>
    <col min="15158" max="15159" width="2.875" style="23" customWidth="1"/>
    <col min="15160" max="15161" width="3.125" style="23" customWidth="1"/>
    <col min="15162" max="15162" width="20.625" style="23" customWidth="1"/>
    <col min="15163" max="15164" width="2.875" style="23" customWidth="1"/>
    <col min="15165" max="15166" width="3.125" style="23" customWidth="1"/>
    <col min="15167" max="15167" width="20.625" style="23" customWidth="1"/>
    <col min="15168" max="15169" width="2.875" style="23" customWidth="1"/>
    <col min="15170" max="15188" width="3.125" style="23" customWidth="1"/>
    <col min="15189" max="15189" width="4.75" style="23" customWidth="1"/>
    <col min="15190" max="15360" width="9" style="23"/>
    <col min="15361" max="15361" width="2.625" style="23" customWidth="1"/>
    <col min="15362" max="15363" width="3.125" style="23" customWidth="1"/>
    <col min="15364" max="15364" width="21" style="23" customWidth="1"/>
    <col min="15365" max="15366" width="2.875" style="23" customWidth="1"/>
    <col min="15367" max="15368" width="3.125" style="23" customWidth="1"/>
    <col min="15369" max="15369" width="20.625" style="23" customWidth="1"/>
    <col min="15370" max="15371" width="2.875" style="23" customWidth="1"/>
    <col min="15372" max="15373" width="3.125" style="23" customWidth="1"/>
    <col min="15374" max="15374" width="20.625" style="23" customWidth="1"/>
    <col min="15375" max="15376" width="2.875" style="23" customWidth="1"/>
    <col min="15377" max="15378" width="3.125" style="23" customWidth="1"/>
    <col min="15379" max="15379" width="20.625" style="23" customWidth="1"/>
    <col min="15380" max="15381" width="2.875" style="23" customWidth="1"/>
    <col min="15382" max="15383" width="1.25" style="23" customWidth="1"/>
    <col min="15384" max="15385" width="3.125" style="23" customWidth="1"/>
    <col min="15386" max="15386" width="20.625" style="23" customWidth="1"/>
    <col min="15387" max="15388" width="2.875" style="23" customWidth="1"/>
    <col min="15389" max="15390" width="3.125" style="23" customWidth="1"/>
    <col min="15391" max="15391" width="20.625" style="23" customWidth="1"/>
    <col min="15392" max="15393" width="2.875" style="23" customWidth="1"/>
    <col min="15394" max="15395" width="3.125" style="23" customWidth="1"/>
    <col min="15396" max="15396" width="20.625" style="23" customWidth="1"/>
    <col min="15397" max="15398" width="2.875" style="23" customWidth="1"/>
    <col min="15399" max="15400" width="3.125" style="23" customWidth="1"/>
    <col min="15401" max="15401" width="20.625" style="23" customWidth="1"/>
    <col min="15402" max="15403" width="2.875" style="23" customWidth="1"/>
    <col min="15404" max="15405" width="3.125" style="23" customWidth="1"/>
    <col min="15406" max="15406" width="20.625" style="23" customWidth="1"/>
    <col min="15407" max="15408" width="2.875" style="23" customWidth="1"/>
    <col min="15409" max="15410" width="1.75" style="23" customWidth="1"/>
    <col min="15411" max="15412" width="3.125" style="23" customWidth="1"/>
    <col min="15413" max="15413" width="20.625" style="23" customWidth="1"/>
    <col min="15414" max="15415" width="2.875" style="23" customWidth="1"/>
    <col min="15416" max="15417" width="3.125" style="23" customWidth="1"/>
    <col min="15418" max="15418" width="20.625" style="23" customWidth="1"/>
    <col min="15419" max="15420" width="2.875" style="23" customWidth="1"/>
    <col min="15421" max="15422" width="3.125" style="23" customWidth="1"/>
    <col min="15423" max="15423" width="20.625" style="23" customWidth="1"/>
    <col min="15424" max="15425" width="2.875" style="23" customWidth="1"/>
    <col min="15426" max="15444" width="3.125" style="23" customWidth="1"/>
    <col min="15445" max="15445" width="4.75" style="23" customWidth="1"/>
    <col min="15446" max="15616" width="9" style="23"/>
    <col min="15617" max="15617" width="2.625" style="23" customWidth="1"/>
    <col min="15618" max="15619" width="3.125" style="23" customWidth="1"/>
    <col min="15620" max="15620" width="21" style="23" customWidth="1"/>
    <col min="15621" max="15622" width="2.875" style="23" customWidth="1"/>
    <col min="15623" max="15624" width="3.125" style="23" customWidth="1"/>
    <col min="15625" max="15625" width="20.625" style="23" customWidth="1"/>
    <col min="15626" max="15627" width="2.875" style="23" customWidth="1"/>
    <col min="15628" max="15629" width="3.125" style="23" customWidth="1"/>
    <col min="15630" max="15630" width="20.625" style="23" customWidth="1"/>
    <col min="15631" max="15632" width="2.875" style="23" customWidth="1"/>
    <col min="15633" max="15634" width="3.125" style="23" customWidth="1"/>
    <col min="15635" max="15635" width="20.625" style="23" customWidth="1"/>
    <col min="15636" max="15637" width="2.875" style="23" customWidth="1"/>
    <col min="15638" max="15639" width="1.25" style="23" customWidth="1"/>
    <col min="15640" max="15641" width="3.125" style="23" customWidth="1"/>
    <col min="15642" max="15642" width="20.625" style="23" customWidth="1"/>
    <col min="15643" max="15644" width="2.875" style="23" customWidth="1"/>
    <col min="15645" max="15646" width="3.125" style="23" customWidth="1"/>
    <col min="15647" max="15647" width="20.625" style="23" customWidth="1"/>
    <col min="15648" max="15649" width="2.875" style="23" customWidth="1"/>
    <col min="15650" max="15651" width="3.125" style="23" customWidth="1"/>
    <col min="15652" max="15652" width="20.625" style="23" customWidth="1"/>
    <col min="15653" max="15654" width="2.875" style="23" customWidth="1"/>
    <col min="15655" max="15656" width="3.125" style="23" customWidth="1"/>
    <col min="15657" max="15657" width="20.625" style="23" customWidth="1"/>
    <col min="15658" max="15659" width="2.875" style="23" customWidth="1"/>
    <col min="15660" max="15661" width="3.125" style="23" customWidth="1"/>
    <col min="15662" max="15662" width="20.625" style="23" customWidth="1"/>
    <col min="15663" max="15664" width="2.875" style="23" customWidth="1"/>
    <col min="15665" max="15666" width="1.75" style="23" customWidth="1"/>
    <col min="15667" max="15668" width="3.125" style="23" customWidth="1"/>
    <col min="15669" max="15669" width="20.625" style="23" customWidth="1"/>
    <col min="15670" max="15671" width="2.875" style="23" customWidth="1"/>
    <col min="15672" max="15673" width="3.125" style="23" customWidth="1"/>
    <col min="15674" max="15674" width="20.625" style="23" customWidth="1"/>
    <col min="15675" max="15676" width="2.875" style="23" customWidth="1"/>
    <col min="15677" max="15678" width="3.125" style="23" customWidth="1"/>
    <col min="15679" max="15679" width="20.625" style="23" customWidth="1"/>
    <col min="15680" max="15681" width="2.875" style="23" customWidth="1"/>
    <col min="15682" max="15700" width="3.125" style="23" customWidth="1"/>
    <col min="15701" max="15701" width="4.75" style="23" customWidth="1"/>
    <col min="15702" max="15872" width="9" style="23"/>
    <col min="15873" max="15873" width="2.625" style="23" customWidth="1"/>
    <col min="15874" max="15875" width="3.125" style="23" customWidth="1"/>
    <col min="15876" max="15876" width="21" style="23" customWidth="1"/>
    <col min="15877" max="15878" width="2.875" style="23" customWidth="1"/>
    <col min="15879" max="15880" width="3.125" style="23" customWidth="1"/>
    <col min="15881" max="15881" width="20.625" style="23" customWidth="1"/>
    <col min="15882" max="15883" width="2.875" style="23" customWidth="1"/>
    <col min="15884" max="15885" width="3.125" style="23" customWidth="1"/>
    <col min="15886" max="15886" width="20.625" style="23" customWidth="1"/>
    <col min="15887" max="15888" width="2.875" style="23" customWidth="1"/>
    <col min="15889" max="15890" width="3.125" style="23" customWidth="1"/>
    <col min="15891" max="15891" width="20.625" style="23" customWidth="1"/>
    <col min="15892" max="15893" width="2.875" style="23" customWidth="1"/>
    <col min="15894" max="15895" width="1.25" style="23" customWidth="1"/>
    <col min="15896" max="15897" width="3.125" style="23" customWidth="1"/>
    <col min="15898" max="15898" width="20.625" style="23" customWidth="1"/>
    <col min="15899" max="15900" width="2.875" style="23" customWidth="1"/>
    <col min="15901" max="15902" width="3.125" style="23" customWidth="1"/>
    <col min="15903" max="15903" width="20.625" style="23" customWidth="1"/>
    <col min="15904" max="15905" width="2.875" style="23" customWidth="1"/>
    <col min="15906" max="15907" width="3.125" style="23" customWidth="1"/>
    <col min="15908" max="15908" width="20.625" style="23" customWidth="1"/>
    <col min="15909" max="15910" width="2.875" style="23" customWidth="1"/>
    <col min="15911" max="15912" width="3.125" style="23" customWidth="1"/>
    <col min="15913" max="15913" width="20.625" style="23" customWidth="1"/>
    <col min="15914" max="15915" width="2.875" style="23" customWidth="1"/>
    <col min="15916" max="15917" width="3.125" style="23" customWidth="1"/>
    <col min="15918" max="15918" width="20.625" style="23" customWidth="1"/>
    <col min="15919" max="15920" width="2.875" style="23" customWidth="1"/>
    <col min="15921" max="15922" width="1.75" style="23" customWidth="1"/>
    <col min="15923" max="15924" width="3.125" style="23" customWidth="1"/>
    <col min="15925" max="15925" width="20.625" style="23" customWidth="1"/>
    <col min="15926" max="15927" width="2.875" style="23" customWidth="1"/>
    <col min="15928" max="15929" width="3.125" style="23" customWidth="1"/>
    <col min="15930" max="15930" width="20.625" style="23" customWidth="1"/>
    <col min="15931" max="15932" width="2.875" style="23" customWidth="1"/>
    <col min="15933" max="15934" width="3.125" style="23" customWidth="1"/>
    <col min="15935" max="15935" width="20.625" style="23" customWidth="1"/>
    <col min="15936" max="15937" width="2.875" style="23" customWidth="1"/>
    <col min="15938" max="15956" width="3.125" style="23" customWidth="1"/>
    <col min="15957" max="15957" width="4.75" style="23" customWidth="1"/>
    <col min="15958" max="16128" width="9" style="23"/>
    <col min="16129" max="16129" width="2.625" style="23" customWidth="1"/>
    <col min="16130" max="16131" width="3.125" style="23" customWidth="1"/>
    <col min="16132" max="16132" width="21" style="23" customWidth="1"/>
    <col min="16133" max="16134" width="2.875" style="23" customWidth="1"/>
    <col min="16135" max="16136" width="3.125" style="23" customWidth="1"/>
    <col min="16137" max="16137" width="20.625" style="23" customWidth="1"/>
    <col min="16138" max="16139" width="2.875" style="23" customWidth="1"/>
    <col min="16140" max="16141" width="3.125" style="23" customWidth="1"/>
    <col min="16142" max="16142" width="20.625" style="23" customWidth="1"/>
    <col min="16143" max="16144" width="2.875" style="23" customWidth="1"/>
    <col min="16145" max="16146" width="3.125" style="23" customWidth="1"/>
    <col min="16147" max="16147" width="20.625" style="23" customWidth="1"/>
    <col min="16148" max="16149" width="2.875" style="23" customWidth="1"/>
    <col min="16150" max="16151" width="1.25" style="23" customWidth="1"/>
    <col min="16152" max="16153" width="3.125" style="23" customWidth="1"/>
    <col min="16154" max="16154" width="20.625" style="23" customWidth="1"/>
    <col min="16155" max="16156" width="2.875" style="23" customWidth="1"/>
    <col min="16157" max="16158" width="3.125" style="23" customWidth="1"/>
    <col min="16159" max="16159" width="20.625" style="23" customWidth="1"/>
    <col min="16160" max="16161" width="2.875" style="23" customWidth="1"/>
    <col min="16162" max="16163" width="3.125" style="23" customWidth="1"/>
    <col min="16164" max="16164" width="20.625" style="23" customWidth="1"/>
    <col min="16165" max="16166" width="2.875" style="23" customWidth="1"/>
    <col min="16167" max="16168" width="3.125" style="23" customWidth="1"/>
    <col min="16169" max="16169" width="20.625" style="23" customWidth="1"/>
    <col min="16170" max="16171" width="2.875" style="23" customWidth="1"/>
    <col min="16172" max="16173" width="3.125" style="23" customWidth="1"/>
    <col min="16174" max="16174" width="20.625" style="23" customWidth="1"/>
    <col min="16175" max="16176" width="2.875" style="23" customWidth="1"/>
    <col min="16177" max="16178" width="1.75" style="23" customWidth="1"/>
    <col min="16179" max="16180" width="3.125" style="23" customWidth="1"/>
    <col min="16181" max="16181" width="20.625" style="23" customWidth="1"/>
    <col min="16182" max="16183" width="2.875" style="23" customWidth="1"/>
    <col min="16184" max="16185" width="3.125" style="23" customWidth="1"/>
    <col min="16186" max="16186" width="20.625" style="23" customWidth="1"/>
    <col min="16187" max="16188" width="2.875" style="23" customWidth="1"/>
    <col min="16189" max="16190" width="3.125" style="23" customWidth="1"/>
    <col min="16191" max="16191" width="20.625" style="23" customWidth="1"/>
    <col min="16192" max="16193" width="2.875" style="23" customWidth="1"/>
    <col min="16194" max="16212" width="3.125" style="23" customWidth="1"/>
    <col min="16213" max="16213" width="4.75" style="23" customWidth="1"/>
    <col min="16214" max="16384" width="9" style="23"/>
  </cols>
  <sheetData>
    <row r="1" spans="2:86" ht="26.25" customHeight="1" x14ac:dyDescent="0.15">
      <c r="B1" s="413" t="s">
        <v>94</v>
      </c>
      <c r="C1" s="413"/>
      <c r="D1" s="413"/>
      <c r="E1" s="86" t="s">
        <v>49</v>
      </c>
      <c r="F1" s="86"/>
      <c r="G1" s="86"/>
      <c r="S1" s="23" t="str">
        <f>基本データ!B5</f>
        <v>○○市立○○学校</v>
      </c>
      <c r="X1" s="413"/>
      <c r="Y1" s="413"/>
      <c r="Z1" s="413"/>
      <c r="AA1" s="414" t="s">
        <v>50</v>
      </c>
      <c r="AB1" s="414"/>
      <c r="AC1" s="414"/>
      <c r="AD1" s="43"/>
      <c r="AE1" s="43"/>
      <c r="AF1" s="44"/>
      <c r="AG1" s="44"/>
      <c r="AH1" s="44"/>
      <c r="AO1" s="23" t="str">
        <f>S1</f>
        <v>○○市立○○学校</v>
      </c>
      <c r="AR1" s="44"/>
      <c r="AS1" s="44"/>
      <c r="AT1" s="421" t="s">
        <v>50</v>
      </c>
      <c r="AU1" s="421"/>
      <c r="AV1" s="45"/>
      <c r="AY1" s="420" t="s">
        <v>51</v>
      </c>
      <c r="AZ1" s="420"/>
      <c r="BA1" s="43"/>
      <c r="BB1" s="414"/>
      <c r="BC1" s="414"/>
      <c r="BD1" s="414"/>
      <c r="BK1" s="23" t="str">
        <f>年間行事!AO1</f>
        <v>○○市立○○学校</v>
      </c>
    </row>
    <row r="2" spans="2:86" ht="15" customHeight="1" x14ac:dyDescent="0.15">
      <c r="B2" s="415" t="s">
        <v>45</v>
      </c>
      <c r="C2" s="416"/>
      <c r="D2" s="416"/>
      <c r="E2" s="416"/>
      <c r="F2" s="417"/>
      <c r="G2" s="415" t="s">
        <v>46</v>
      </c>
      <c r="H2" s="416"/>
      <c r="I2" s="416"/>
      <c r="J2" s="416"/>
      <c r="K2" s="417"/>
      <c r="L2" s="415" t="s">
        <v>47</v>
      </c>
      <c r="M2" s="418"/>
      <c r="N2" s="418"/>
      <c r="O2" s="418"/>
      <c r="P2" s="419"/>
      <c r="Q2" s="415" t="s">
        <v>48</v>
      </c>
      <c r="R2" s="418"/>
      <c r="S2" s="418"/>
      <c r="T2" s="418"/>
      <c r="U2" s="419"/>
      <c r="V2" s="24"/>
      <c r="W2" s="24"/>
      <c r="X2" s="415" t="s">
        <v>81</v>
      </c>
      <c r="Y2" s="418"/>
      <c r="Z2" s="418"/>
      <c r="AA2" s="418"/>
      <c r="AB2" s="419"/>
      <c r="AC2" s="415" t="s">
        <v>38</v>
      </c>
      <c r="AD2" s="418"/>
      <c r="AE2" s="418"/>
      <c r="AF2" s="418"/>
      <c r="AG2" s="419"/>
      <c r="AH2" s="415" t="s">
        <v>41</v>
      </c>
      <c r="AI2" s="418"/>
      <c r="AJ2" s="418"/>
      <c r="AK2" s="418"/>
      <c r="AL2" s="419"/>
      <c r="AM2" s="415" t="s">
        <v>40</v>
      </c>
      <c r="AN2" s="418"/>
      <c r="AO2" s="418"/>
      <c r="AP2" s="418"/>
      <c r="AQ2" s="419"/>
      <c r="AR2" s="415" t="s">
        <v>39</v>
      </c>
      <c r="AS2" s="418"/>
      <c r="AT2" s="418"/>
      <c r="AU2" s="418"/>
      <c r="AV2" s="419"/>
      <c r="AW2" s="24"/>
      <c r="AX2" s="24"/>
      <c r="AY2" s="415" t="s">
        <v>42</v>
      </c>
      <c r="AZ2" s="418"/>
      <c r="BA2" s="418"/>
      <c r="BB2" s="418"/>
      <c r="BC2" s="419"/>
      <c r="BD2" s="412" t="s">
        <v>43</v>
      </c>
      <c r="BE2" s="412"/>
      <c r="BF2" s="412"/>
      <c r="BG2" s="412"/>
      <c r="BH2" s="412"/>
      <c r="BI2" s="412" t="s">
        <v>44</v>
      </c>
      <c r="BJ2" s="412"/>
      <c r="BK2" s="412"/>
      <c r="BL2" s="412"/>
      <c r="BM2" s="412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</row>
    <row r="3" spans="2:86" ht="15" customHeight="1" x14ac:dyDescent="0.15">
      <c r="B3" s="85" t="s">
        <v>37</v>
      </c>
      <c r="C3" s="85" t="s">
        <v>36</v>
      </c>
      <c r="D3" s="84" t="s">
        <v>52</v>
      </c>
      <c r="E3" s="25" t="s">
        <v>53</v>
      </c>
      <c r="F3" s="25" t="s">
        <v>54</v>
      </c>
      <c r="G3" s="85" t="s">
        <v>37</v>
      </c>
      <c r="H3" s="85" t="s">
        <v>36</v>
      </c>
      <c r="I3" s="84" t="s">
        <v>52</v>
      </c>
      <c r="J3" s="25" t="s">
        <v>53</v>
      </c>
      <c r="K3" s="25" t="s">
        <v>54</v>
      </c>
      <c r="L3" s="85" t="s">
        <v>37</v>
      </c>
      <c r="M3" s="85" t="s">
        <v>36</v>
      </c>
      <c r="N3" s="84" t="s">
        <v>52</v>
      </c>
      <c r="O3" s="25" t="s">
        <v>53</v>
      </c>
      <c r="P3" s="25" t="s">
        <v>54</v>
      </c>
      <c r="Q3" s="85" t="s">
        <v>37</v>
      </c>
      <c r="R3" s="85" t="s">
        <v>36</v>
      </c>
      <c r="S3" s="84" t="s">
        <v>52</v>
      </c>
      <c r="T3" s="25" t="s">
        <v>53</v>
      </c>
      <c r="U3" s="25" t="s">
        <v>54</v>
      </c>
      <c r="V3" s="26"/>
      <c r="W3" s="26"/>
      <c r="X3" s="85" t="s">
        <v>37</v>
      </c>
      <c r="Y3" s="85" t="s">
        <v>36</v>
      </c>
      <c r="Z3" s="84" t="s">
        <v>52</v>
      </c>
      <c r="AA3" s="25" t="s">
        <v>53</v>
      </c>
      <c r="AB3" s="25" t="s">
        <v>54</v>
      </c>
      <c r="AC3" s="85" t="s">
        <v>37</v>
      </c>
      <c r="AD3" s="85" t="s">
        <v>36</v>
      </c>
      <c r="AE3" s="84" t="s">
        <v>52</v>
      </c>
      <c r="AF3" s="25" t="s">
        <v>53</v>
      </c>
      <c r="AG3" s="25" t="s">
        <v>54</v>
      </c>
      <c r="AH3" s="85" t="s">
        <v>37</v>
      </c>
      <c r="AI3" s="85" t="s">
        <v>36</v>
      </c>
      <c r="AJ3" s="84" t="s">
        <v>52</v>
      </c>
      <c r="AK3" s="25" t="s">
        <v>53</v>
      </c>
      <c r="AL3" s="25" t="s">
        <v>54</v>
      </c>
      <c r="AM3" s="85" t="s">
        <v>37</v>
      </c>
      <c r="AN3" s="85" t="s">
        <v>36</v>
      </c>
      <c r="AO3" s="84" t="s">
        <v>52</v>
      </c>
      <c r="AP3" s="25" t="s">
        <v>53</v>
      </c>
      <c r="AQ3" s="25" t="s">
        <v>54</v>
      </c>
      <c r="AR3" s="85" t="s">
        <v>37</v>
      </c>
      <c r="AS3" s="85" t="s">
        <v>36</v>
      </c>
      <c r="AT3" s="84" t="s">
        <v>52</v>
      </c>
      <c r="AU3" s="25" t="s">
        <v>53</v>
      </c>
      <c r="AV3" s="25" t="s">
        <v>54</v>
      </c>
      <c r="AW3" s="26"/>
      <c r="AX3" s="26"/>
      <c r="AY3" s="27" t="s">
        <v>37</v>
      </c>
      <c r="AZ3" s="27" t="s">
        <v>36</v>
      </c>
      <c r="BA3" s="28" t="s">
        <v>52</v>
      </c>
      <c r="BB3" s="29" t="s">
        <v>53</v>
      </c>
      <c r="BC3" s="29" t="s">
        <v>54</v>
      </c>
      <c r="BD3" s="27" t="s">
        <v>37</v>
      </c>
      <c r="BE3" s="27" t="s">
        <v>36</v>
      </c>
      <c r="BF3" s="28" t="s">
        <v>52</v>
      </c>
      <c r="BG3" s="29" t="s">
        <v>53</v>
      </c>
      <c r="BH3" s="29" t="s">
        <v>54</v>
      </c>
      <c r="BI3" s="27" t="s">
        <v>37</v>
      </c>
      <c r="BJ3" s="27" t="s">
        <v>36</v>
      </c>
      <c r="BK3" s="28" t="s">
        <v>52</v>
      </c>
      <c r="BL3" s="29" t="s">
        <v>53</v>
      </c>
      <c r="BM3" s="29" t="s">
        <v>54</v>
      </c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</row>
    <row r="4" spans="2:86" ht="15" customHeight="1" x14ac:dyDescent="0.15">
      <c r="B4" s="96">
        <v>1</v>
      </c>
      <c r="C4" s="97">
        <f>DATE(基本データ!$F$4,4,$B4)</f>
        <v>45383</v>
      </c>
      <c r="D4" s="33" t="s">
        <v>504</v>
      </c>
      <c r="E4" s="31"/>
      <c r="F4" s="31"/>
      <c r="G4" s="96">
        <v>1</v>
      </c>
      <c r="H4" s="97">
        <f>DATE(基本データ!$F$4,5,$G4)</f>
        <v>45413</v>
      </c>
      <c r="I4" s="32"/>
      <c r="J4" s="31"/>
      <c r="K4" s="31"/>
      <c r="L4" s="96">
        <v>1</v>
      </c>
      <c r="M4" s="97">
        <f>DATE(基本データ!$F$4,6,$G4)</f>
        <v>45444</v>
      </c>
      <c r="N4" s="33"/>
      <c r="O4" s="31"/>
      <c r="P4" s="31"/>
      <c r="Q4" s="96">
        <v>1</v>
      </c>
      <c r="R4" s="97">
        <f>DATE(基本データ!$F$4,7,$G4)</f>
        <v>45474</v>
      </c>
      <c r="S4" s="30"/>
      <c r="T4" s="31"/>
      <c r="U4" s="31"/>
      <c r="V4" s="26"/>
      <c r="W4" s="26"/>
      <c r="X4" s="96">
        <v>1</v>
      </c>
      <c r="Y4" s="97">
        <f>DATE(基本データ!$F$4,8,$G4)</f>
        <v>45505</v>
      </c>
      <c r="Z4" s="164" t="s">
        <v>350</v>
      </c>
      <c r="AA4" s="30"/>
      <c r="AB4" s="30"/>
      <c r="AC4" s="96">
        <v>1</v>
      </c>
      <c r="AD4" s="97">
        <f>DATE(基本データ!$F$4,9,$G4)</f>
        <v>45536</v>
      </c>
      <c r="AE4" s="297"/>
      <c r="AF4" s="31"/>
      <c r="AG4" s="31"/>
      <c r="AH4" s="96">
        <v>1</v>
      </c>
      <c r="AI4" s="97">
        <f>DATE(基本データ!$F$4,10,$G4)</f>
        <v>45566</v>
      </c>
      <c r="AJ4" s="98"/>
      <c r="AK4" s="31"/>
      <c r="AL4" s="31"/>
      <c r="AM4" s="96">
        <v>1</v>
      </c>
      <c r="AN4" s="97">
        <f>DATE(基本データ!$F$4,11,$G4)</f>
        <v>45597</v>
      </c>
      <c r="AO4" s="32"/>
      <c r="AP4" s="31"/>
      <c r="AQ4" s="31"/>
      <c r="AR4" s="96">
        <v>1</v>
      </c>
      <c r="AS4" s="97">
        <f>DATE(基本データ!$F$4,12,$G4)</f>
        <v>45627</v>
      </c>
      <c r="AT4" s="32"/>
      <c r="AU4" s="31"/>
      <c r="AV4" s="31"/>
      <c r="AW4" s="26"/>
      <c r="AX4" s="26"/>
      <c r="AY4" s="96">
        <v>1</v>
      </c>
      <c r="AZ4" s="97">
        <f>DATE(基本データ!$H$4,1,$G4)</f>
        <v>45658</v>
      </c>
      <c r="BA4" s="32" t="s">
        <v>99</v>
      </c>
      <c r="BB4" s="31"/>
      <c r="BC4" s="31"/>
      <c r="BD4" s="96">
        <v>1</v>
      </c>
      <c r="BE4" s="97">
        <f>DATE(基本データ!$H$4,2,$G4)</f>
        <v>45689</v>
      </c>
      <c r="BF4" s="30"/>
      <c r="BG4" s="31"/>
      <c r="BH4" s="31"/>
      <c r="BI4" s="96">
        <v>1</v>
      </c>
      <c r="BJ4" s="97">
        <f>DATE(基本データ!$H$4,3,$G4)</f>
        <v>45717</v>
      </c>
      <c r="BK4" s="30"/>
      <c r="BL4" s="31"/>
      <c r="BM4" s="31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</row>
    <row r="5" spans="2:86" ht="15" customHeight="1" x14ac:dyDescent="0.15">
      <c r="B5" s="96">
        <v>2</v>
      </c>
      <c r="C5" s="97">
        <f>DATE(基本データ!$F$4,4,$B5)</f>
        <v>45384</v>
      </c>
      <c r="D5" s="33"/>
      <c r="E5" s="31"/>
      <c r="F5" s="31"/>
      <c r="G5" s="96">
        <v>2</v>
      </c>
      <c r="H5" s="97">
        <f>DATE(基本データ!$F$4,5,$G5)</f>
        <v>45414</v>
      </c>
      <c r="I5" s="165"/>
      <c r="J5" s="166"/>
      <c r="K5" s="166"/>
      <c r="L5" s="96">
        <v>2</v>
      </c>
      <c r="M5" s="97">
        <f>DATE(基本データ!$F$4,6,$G5)</f>
        <v>45445</v>
      </c>
      <c r="N5" s="162"/>
      <c r="O5" s="31"/>
      <c r="P5" s="31"/>
      <c r="Q5" s="96">
        <v>2</v>
      </c>
      <c r="R5" s="97">
        <f>DATE(基本データ!$F$4,7,$G5)</f>
        <v>45475</v>
      </c>
      <c r="S5" s="278" t="s">
        <v>518</v>
      </c>
      <c r="T5" s="31"/>
      <c r="U5" s="31"/>
      <c r="V5" s="26"/>
      <c r="W5" s="26"/>
      <c r="X5" s="96">
        <v>2</v>
      </c>
      <c r="Y5" s="97">
        <f>DATE(基本データ!$F$4,8,$G5)</f>
        <v>45506</v>
      </c>
      <c r="Z5" s="163"/>
      <c r="AA5" s="30"/>
      <c r="AB5" s="30"/>
      <c r="AC5" s="96">
        <v>2</v>
      </c>
      <c r="AD5" s="97">
        <f>DATE(基本データ!$F$4,9,$G5)</f>
        <v>45537</v>
      </c>
      <c r="AE5" s="163" t="s">
        <v>528</v>
      </c>
      <c r="AF5" s="31"/>
      <c r="AG5" s="31"/>
      <c r="AH5" s="96">
        <v>2</v>
      </c>
      <c r="AI5" s="97">
        <f>DATE(基本データ!$F$4,10,$G5)</f>
        <v>45567</v>
      </c>
      <c r="AJ5" s="98"/>
      <c r="AK5" s="31"/>
      <c r="AL5" s="31"/>
      <c r="AM5" s="96">
        <v>2</v>
      </c>
      <c r="AN5" s="97">
        <f>DATE(基本データ!$F$4,11,$G5)</f>
        <v>45598</v>
      </c>
      <c r="AO5" s="32"/>
      <c r="AP5" s="31"/>
      <c r="AQ5" s="31"/>
      <c r="AR5" s="96">
        <v>2</v>
      </c>
      <c r="AS5" s="97">
        <f>DATE(基本データ!$F$4,12,$G5)</f>
        <v>45628</v>
      </c>
      <c r="AT5" s="32"/>
      <c r="AU5" s="31"/>
      <c r="AV5" s="31"/>
      <c r="AW5" s="26"/>
      <c r="AX5" s="26"/>
      <c r="AY5" s="96">
        <v>2</v>
      </c>
      <c r="AZ5" s="97">
        <f>DATE(基本データ!$H$4,1,$G5)</f>
        <v>45659</v>
      </c>
      <c r="BA5" s="32"/>
      <c r="BB5" s="31"/>
      <c r="BC5" s="31"/>
      <c r="BD5" s="96">
        <v>2</v>
      </c>
      <c r="BE5" s="97">
        <f>DATE(基本データ!$H$4,2,$G5)</f>
        <v>45690</v>
      </c>
      <c r="BF5" s="273"/>
      <c r="BG5" s="31"/>
      <c r="BH5" s="31"/>
      <c r="BI5" s="96">
        <v>2</v>
      </c>
      <c r="BJ5" s="97">
        <f>DATE(基本データ!$H$4,3,$G5)</f>
        <v>45718</v>
      </c>
      <c r="BK5" s="30"/>
      <c r="BL5" s="31"/>
      <c r="BM5" s="31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</row>
    <row r="6" spans="2:86" ht="15" customHeight="1" x14ac:dyDescent="0.15">
      <c r="B6" s="96">
        <v>3</v>
      </c>
      <c r="C6" s="97">
        <f>DATE(基本データ!$F$4,4,$B6)</f>
        <v>45385</v>
      </c>
      <c r="D6" s="33"/>
      <c r="E6" s="31"/>
      <c r="F6" s="31"/>
      <c r="G6" s="96">
        <v>3</v>
      </c>
      <c r="H6" s="97">
        <f>DATE(基本データ!$F$4,5,$G6)</f>
        <v>45415</v>
      </c>
      <c r="I6" s="161" t="s">
        <v>95</v>
      </c>
      <c r="J6" s="160"/>
      <c r="K6" s="160"/>
      <c r="L6" s="96">
        <v>3</v>
      </c>
      <c r="M6" s="97">
        <f>DATE(基本データ!$F$4,6,$G6)</f>
        <v>45446</v>
      </c>
      <c r="N6" s="33" t="s">
        <v>512</v>
      </c>
      <c r="O6" s="31"/>
      <c r="P6" s="31"/>
      <c r="Q6" s="96">
        <v>3</v>
      </c>
      <c r="R6" s="97">
        <f>DATE(基本データ!$F$4,7,$G6)</f>
        <v>45476</v>
      </c>
      <c r="S6" s="32"/>
      <c r="T6" s="31"/>
      <c r="U6" s="31"/>
      <c r="V6" s="26"/>
      <c r="W6" s="26"/>
      <c r="X6" s="96">
        <v>3</v>
      </c>
      <c r="Y6" s="97">
        <f>DATE(基本データ!$F$4,8,$G6)</f>
        <v>45507</v>
      </c>
      <c r="Z6" s="164"/>
      <c r="AA6" s="30"/>
      <c r="AB6" s="30"/>
      <c r="AC6" s="96">
        <v>3</v>
      </c>
      <c r="AD6" s="97">
        <f>DATE(基本データ!$F$4,9,$G6)</f>
        <v>45538</v>
      </c>
      <c r="AE6" s="32"/>
      <c r="AF6" s="31"/>
      <c r="AG6" s="31"/>
      <c r="AH6" s="96">
        <v>3</v>
      </c>
      <c r="AI6" s="97">
        <f>DATE(基本データ!$F$4,10,$G6)</f>
        <v>45568</v>
      </c>
      <c r="AJ6" s="98"/>
      <c r="AK6" s="31"/>
      <c r="AL6" s="31"/>
      <c r="AM6" s="96">
        <v>3</v>
      </c>
      <c r="AN6" s="97">
        <f>DATE(基本データ!$F$4,11,$G6)</f>
        <v>45599</v>
      </c>
      <c r="AO6" s="32" t="s">
        <v>97</v>
      </c>
      <c r="AP6" s="31"/>
      <c r="AQ6" s="31"/>
      <c r="AR6" s="96">
        <v>3</v>
      </c>
      <c r="AS6" s="97">
        <f>DATE(基本データ!$F$4,12,$G6)</f>
        <v>45629</v>
      </c>
      <c r="AT6" s="32"/>
      <c r="AU6" s="31"/>
      <c r="AV6" s="31"/>
      <c r="AW6" s="26"/>
      <c r="AX6" s="26"/>
      <c r="AY6" s="96">
        <v>3</v>
      </c>
      <c r="AZ6" s="97">
        <f>DATE(基本データ!$H$4,1,$G6)</f>
        <v>45660</v>
      </c>
      <c r="BA6" s="32"/>
      <c r="BB6" s="31"/>
      <c r="BC6" s="31"/>
      <c r="BD6" s="96">
        <v>3</v>
      </c>
      <c r="BE6" s="97">
        <f>DATE(基本データ!$H$4,2,$G6)</f>
        <v>45691</v>
      </c>
      <c r="BF6" s="30"/>
      <c r="BG6" s="31"/>
      <c r="BH6" s="31"/>
      <c r="BI6" s="96">
        <v>3</v>
      </c>
      <c r="BJ6" s="97">
        <f>DATE(基本データ!$H$4,3,$G6)</f>
        <v>45719</v>
      </c>
      <c r="BK6" s="30"/>
      <c r="BL6" s="31"/>
      <c r="BM6" s="31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</row>
    <row r="7" spans="2:86" ht="15" customHeight="1" x14ac:dyDescent="0.15">
      <c r="B7" s="96">
        <v>4</v>
      </c>
      <c r="C7" s="97">
        <f>DATE(基本データ!$F$4,4,$B7)</f>
        <v>45386</v>
      </c>
      <c r="D7" s="32"/>
      <c r="E7" s="31"/>
      <c r="F7" s="31"/>
      <c r="G7" s="96">
        <v>4</v>
      </c>
      <c r="H7" s="97">
        <f>DATE(基本データ!$F$4,5,$G7)</f>
        <v>45416</v>
      </c>
      <c r="I7" s="161" t="s">
        <v>87</v>
      </c>
      <c r="J7" s="160"/>
      <c r="K7" s="160"/>
      <c r="L7" s="96">
        <v>4</v>
      </c>
      <c r="M7" s="97">
        <f>DATE(基本データ!$F$4,6,$G7)</f>
        <v>45447</v>
      </c>
      <c r="N7" s="32"/>
      <c r="O7" s="31"/>
      <c r="P7" s="31"/>
      <c r="Q7" s="96">
        <v>4</v>
      </c>
      <c r="R7" s="97">
        <f>DATE(基本データ!$F$4,7,$G7)</f>
        <v>45477</v>
      </c>
      <c r="S7" s="278"/>
      <c r="T7" s="31"/>
      <c r="U7" s="31"/>
      <c r="V7" s="26"/>
      <c r="W7" s="26"/>
      <c r="X7" s="96">
        <v>4</v>
      </c>
      <c r="Y7" s="97">
        <f>DATE(基本データ!$F$4,8,$G7)</f>
        <v>45508</v>
      </c>
      <c r="Z7" s="163"/>
      <c r="AA7" s="30"/>
      <c r="AB7" s="30"/>
      <c r="AC7" s="96">
        <v>4</v>
      </c>
      <c r="AD7" s="97">
        <f>DATE(基本データ!$F$4,9,$G7)</f>
        <v>45539</v>
      </c>
      <c r="AE7" s="32"/>
      <c r="AF7" s="31"/>
      <c r="AG7" s="31"/>
      <c r="AH7" s="96">
        <v>4</v>
      </c>
      <c r="AI7" s="97">
        <f>DATE(基本データ!$F$4,10,$G7)</f>
        <v>45569</v>
      </c>
      <c r="AJ7" s="98"/>
      <c r="AK7" s="31"/>
      <c r="AL7" s="31"/>
      <c r="AM7" s="96">
        <v>4</v>
      </c>
      <c r="AN7" s="97">
        <f>DATE(基本データ!$F$4,11,$G7)</f>
        <v>45600</v>
      </c>
      <c r="AO7" s="279" t="s">
        <v>505</v>
      </c>
      <c r="AP7" s="298"/>
      <c r="AQ7" s="298"/>
      <c r="AR7" s="96">
        <v>4</v>
      </c>
      <c r="AS7" s="97">
        <f>DATE(基本データ!$F$4,12,$G7)</f>
        <v>45630</v>
      </c>
      <c r="AT7" s="32"/>
      <c r="AU7" s="31"/>
      <c r="AV7" s="31"/>
      <c r="AW7" s="26"/>
      <c r="AX7" s="26"/>
      <c r="AY7" s="96">
        <v>4</v>
      </c>
      <c r="AZ7" s="97">
        <f>DATE(基本データ!$H$4,1,$G7)</f>
        <v>45661</v>
      </c>
      <c r="BA7" s="32"/>
      <c r="BB7" s="31"/>
      <c r="BC7" s="31"/>
      <c r="BD7" s="96">
        <v>4</v>
      </c>
      <c r="BE7" s="97">
        <f>DATE(基本データ!$H$4,2,$G7)</f>
        <v>45692</v>
      </c>
      <c r="BF7" s="30"/>
      <c r="BG7" s="31"/>
      <c r="BH7" s="31"/>
      <c r="BI7" s="96">
        <v>4</v>
      </c>
      <c r="BJ7" s="97">
        <f>DATE(基本データ!$H$4,3,$G7)</f>
        <v>45720</v>
      </c>
      <c r="BK7" s="30"/>
      <c r="BL7" s="31"/>
      <c r="BM7" s="31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</row>
    <row r="8" spans="2:86" ht="15" customHeight="1" x14ac:dyDescent="0.15">
      <c r="B8" s="96">
        <v>5</v>
      </c>
      <c r="C8" s="97">
        <f>DATE(基本データ!$F$4,4,$B8)</f>
        <v>45387</v>
      </c>
      <c r="D8" s="32"/>
      <c r="E8" s="31"/>
      <c r="F8" s="31"/>
      <c r="G8" s="96">
        <v>5</v>
      </c>
      <c r="H8" s="97">
        <f>DATE(基本データ!$F$4,5,$G8)</f>
        <v>45417</v>
      </c>
      <c r="I8" s="161" t="s">
        <v>96</v>
      </c>
      <c r="J8" s="160"/>
      <c r="K8" s="160"/>
      <c r="L8" s="96">
        <v>5</v>
      </c>
      <c r="M8" s="97">
        <f>DATE(基本データ!$F$4,6,$G8)</f>
        <v>45448</v>
      </c>
      <c r="N8" s="98"/>
      <c r="O8" s="31"/>
      <c r="P8" s="31"/>
      <c r="Q8" s="96">
        <v>5</v>
      </c>
      <c r="R8" s="97">
        <f>DATE(基本データ!$F$4,7,$G8)</f>
        <v>45478</v>
      </c>
      <c r="S8" s="32"/>
      <c r="T8" s="31"/>
      <c r="U8" s="31"/>
      <c r="V8" s="26"/>
      <c r="W8" s="26"/>
      <c r="X8" s="96">
        <v>5</v>
      </c>
      <c r="Y8" s="97">
        <f>DATE(基本データ!$F$4,8,$G8)</f>
        <v>45509</v>
      </c>
      <c r="Z8" s="163"/>
      <c r="AA8" s="30"/>
      <c r="AB8" s="30"/>
      <c r="AC8" s="96">
        <v>5</v>
      </c>
      <c r="AD8" s="97">
        <f>DATE(基本データ!$F$4,9,$G8)</f>
        <v>45540</v>
      </c>
      <c r="AF8" s="31"/>
      <c r="AG8" s="31"/>
      <c r="AH8" s="96">
        <v>5</v>
      </c>
      <c r="AI8" s="97">
        <f>DATE(基本データ!$F$4,10,$G8)</f>
        <v>45570</v>
      </c>
      <c r="AJ8" s="98"/>
      <c r="AK8" s="31"/>
      <c r="AL8" s="31"/>
      <c r="AM8" s="96">
        <v>5</v>
      </c>
      <c r="AN8" s="97">
        <f>DATE(基本データ!$F$4,11,$G8)</f>
        <v>45601</v>
      </c>
      <c r="AO8" s="32"/>
      <c r="AP8" s="31"/>
      <c r="AQ8" s="31"/>
      <c r="AR8" s="96">
        <v>5</v>
      </c>
      <c r="AS8" s="97">
        <f>DATE(基本データ!$F$4,12,$G8)</f>
        <v>45631</v>
      </c>
      <c r="AT8" s="32"/>
      <c r="AU8" s="31"/>
      <c r="AV8" s="31"/>
      <c r="AW8" s="26"/>
      <c r="AX8" s="26"/>
      <c r="AY8" s="96">
        <v>5</v>
      </c>
      <c r="AZ8" s="97">
        <f>DATE(基本データ!$H$4,1,$G8)</f>
        <v>45662</v>
      </c>
      <c r="BA8" s="32"/>
      <c r="BB8" s="31"/>
      <c r="BC8" s="31"/>
      <c r="BD8" s="96">
        <v>5</v>
      </c>
      <c r="BE8" s="97">
        <f>DATE(基本データ!$H$4,2,$G8)</f>
        <v>45693</v>
      </c>
      <c r="BF8" s="30"/>
      <c r="BG8" s="31"/>
      <c r="BH8" s="31"/>
      <c r="BI8" s="96">
        <v>5</v>
      </c>
      <c r="BJ8" s="97">
        <f>DATE(基本データ!$H$4,3,$G8)</f>
        <v>45721</v>
      </c>
      <c r="BK8" s="30"/>
      <c r="BL8" s="31"/>
      <c r="BM8" s="31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</row>
    <row r="9" spans="2:86" ht="15" customHeight="1" x14ac:dyDescent="0.15">
      <c r="B9" s="96">
        <v>6</v>
      </c>
      <c r="C9" s="97">
        <f>DATE(基本データ!$F$4,4,$B9)</f>
        <v>45388</v>
      </c>
      <c r="D9" s="32"/>
      <c r="E9" s="31"/>
      <c r="F9" s="31"/>
      <c r="G9" s="96">
        <v>6</v>
      </c>
      <c r="H9" s="97">
        <f>DATE(基本データ!$F$4,5,$G9)</f>
        <v>45418</v>
      </c>
      <c r="I9" s="165" t="s">
        <v>505</v>
      </c>
      <c r="J9" s="166"/>
      <c r="K9" s="166"/>
      <c r="L9" s="96">
        <v>6</v>
      </c>
      <c r="M9" s="97">
        <f>DATE(基本データ!$F$4,6,$G9)</f>
        <v>45449</v>
      </c>
      <c r="N9" s="33"/>
      <c r="O9" s="31"/>
      <c r="P9" s="31"/>
      <c r="Q9" s="96">
        <v>6</v>
      </c>
      <c r="R9" s="97">
        <f>DATE(基本データ!$F$4,7,$G9)</f>
        <v>45479</v>
      </c>
      <c r="S9" s="32"/>
      <c r="T9" s="31"/>
      <c r="U9" s="31"/>
      <c r="V9" s="26"/>
      <c r="W9" s="26"/>
      <c r="X9" s="96">
        <v>6</v>
      </c>
      <c r="Y9" s="97">
        <f>DATE(基本データ!$F$4,8,$G9)</f>
        <v>45510</v>
      </c>
      <c r="Z9" s="98" t="s">
        <v>447</v>
      </c>
      <c r="AA9" s="30"/>
      <c r="AB9" s="30"/>
      <c r="AC9" s="96">
        <v>6</v>
      </c>
      <c r="AD9" s="97">
        <f>DATE(基本データ!$F$4,9,$G9)</f>
        <v>45541</v>
      </c>
      <c r="AE9" s="32"/>
      <c r="AF9" s="31"/>
      <c r="AG9" s="31"/>
      <c r="AH9" s="96">
        <v>6</v>
      </c>
      <c r="AI9" s="97">
        <f>DATE(基本データ!$F$4,10,$G9)</f>
        <v>45571</v>
      </c>
      <c r="AJ9" s="98"/>
      <c r="AK9" s="31"/>
      <c r="AL9" s="31"/>
      <c r="AM9" s="96">
        <v>6</v>
      </c>
      <c r="AN9" s="97">
        <f>DATE(基本データ!$F$4,11,$G9)</f>
        <v>45602</v>
      </c>
      <c r="AO9" s="33" t="s">
        <v>531</v>
      </c>
      <c r="AP9" s="31"/>
      <c r="AQ9" s="31"/>
      <c r="AR9" s="96">
        <v>6</v>
      </c>
      <c r="AS9" s="97">
        <f>DATE(基本データ!$F$4,12,$G9)</f>
        <v>45632</v>
      </c>
      <c r="AT9" s="32"/>
      <c r="AU9" s="31"/>
      <c r="AV9" s="31"/>
      <c r="AW9" s="26"/>
      <c r="AX9" s="26"/>
      <c r="AY9" s="96">
        <v>6</v>
      </c>
      <c r="AZ9" s="97">
        <f>DATE(基本データ!$H$4,1,$G9)</f>
        <v>45663</v>
      </c>
      <c r="BA9" s="32"/>
      <c r="BB9" s="31"/>
      <c r="BC9" s="31"/>
      <c r="BD9" s="96">
        <v>6</v>
      </c>
      <c r="BE9" s="97">
        <f>DATE(基本データ!$H$4,2,$G9)</f>
        <v>45694</v>
      </c>
      <c r="BF9" s="168"/>
      <c r="BG9" s="166"/>
      <c r="BH9" s="166"/>
      <c r="BI9" s="96">
        <v>6</v>
      </c>
      <c r="BJ9" s="97">
        <f>DATE(基本データ!$H$4,3,$G9)</f>
        <v>45722</v>
      </c>
      <c r="BK9" s="168"/>
      <c r="BL9" s="166"/>
      <c r="BM9" s="166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</row>
    <row r="10" spans="2:86" ht="15" customHeight="1" x14ac:dyDescent="0.15">
      <c r="B10" s="96">
        <v>7</v>
      </c>
      <c r="C10" s="97">
        <f>DATE(基本データ!$F$4,4,$B10)</f>
        <v>45389</v>
      </c>
      <c r="D10" s="32"/>
      <c r="E10" s="31"/>
      <c r="F10" s="31"/>
      <c r="G10" s="96">
        <v>7</v>
      </c>
      <c r="H10" s="97">
        <f>DATE(基本データ!$F$4,5,$G10)</f>
        <v>45419</v>
      </c>
      <c r="I10" s="32"/>
      <c r="J10" s="31"/>
      <c r="K10" s="31"/>
      <c r="L10" s="96">
        <v>7</v>
      </c>
      <c r="M10" s="97">
        <f>DATE(基本データ!$F$4,6,$G10)</f>
        <v>45450</v>
      </c>
      <c r="N10" s="98" t="s">
        <v>506</v>
      </c>
      <c r="O10" s="31"/>
      <c r="P10" s="31"/>
      <c r="Q10" s="96">
        <v>7</v>
      </c>
      <c r="R10" s="97">
        <f>DATE(基本データ!$F$4,7,$G10)</f>
        <v>45480</v>
      </c>
      <c r="S10" s="32"/>
      <c r="T10" s="31"/>
      <c r="U10" s="31"/>
      <c r="V10" s="26"/>
      <c r="W10" s="26"/>
      <c r="X10" s="96">
        <v>7</v>
      </c>
      <c r="Y10" s="97">
        <f>DATE(基本データ!$F$4,8,$G10)</f>
        <v>45511</v>
      </c>
      <c r="Z10" s="33"/>
      <c r="AA10" s="30"/>
      <c r="AB10" s="30"/>
      <c r="AC10" s="96">
        <v>7</v>
      </c>
      <c r="AD10" s="97">
        <f>DATE(基本データ!$F$4,9,$G10)</f>
        <v>45542</v>
      </c>
      <c r="AE10" s="32"/>
      <c r="AF10" s="31"/>
      <c r="AG10" s="31"/>
      <c r="AH10" s="96">
        <v>7</v>
      </c>
      <c r="AI10" s="97">
        <f>DATE(基本データ!$F$4,10,$G10)</f>
        <v>45572</v>
      </c>
      <c r="AJ10" s="98"/>
      <c r="AK10" s="31"/>
      <c r="AL10" s="31"/>
      <c r="AM10" s="96">
        <v>7</v>
      </c>
      <c r="AN10" s="97">
        <f>DATE(基本データ!$F$4,11,$G10)</f>
        <v>45603</v>
      </c>
      <c r="AO10" s="32"/>
      <c r="AP10" s="31"/>
      <c r="AQ10" s="31"/>
      <c r="AR10" s="96">
        <v>7</v>
      </c>
      <c r="AS10" s="97">
        <f>DATE(基本データ!$F$4,12,$G10)</f>
        <v>45633</v>
      </c>
      <c r="AT10" s="32"/>
      <c r="AU10" s="31"/>
      <c r="AV10" s="31"/>
      <c r="AW10" s="26"/>
      <c r="AX10" s="26"/>
      <c r="AY10" s="96">
        <v>7</v>
      </c>
      <c r="AZ10" s="97">
        <f>DATE(基本データ!$H$4,1,$G10)</f>
        <v>45664</v>
      </c>
      <c r="BA10" s="32"/>
      <c r="BB10" s="31"/>
      <c r="BC10" s="31"/>
      <c r="BD10" s="96">
        <v>7</v>
      </c>
      <c r="BE10" s="97">
        <f>DATE(基本データ!$H$4,2,$G10)</f>
        <v>45695</v>
      </c>
      <c r="BF10" s="168"/>
      <c r="BG10" s="166"/>
      <c r="BH10" s="166"/>
      <c r="BI10" s="96">
        <v>7</v>
      </c>
      <c r="BJ10" s="97">
        <f>DATE(基本データ!$H$4,3,$G10)</f>
        <v>45723</v>
      </c>
      <c r="BK10" s="168"/>
      <c r="BL10" s="166"/>
      <c r="BM10" s="166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</row>
    <row r="11" spans="2:86" ht="15" customHeight="1" x14ac:dyDescent="0.15">
      <c r="B11" s="96">
        <v>8</v>
      </c>
      <c r="C11" s="97">
        <f>DATE(基本データ!$F$4,4,$B11)</f>
        <v>45390</v>
      </c>
      <c r="D11" s="32"/>
      <c r="E11" s="31"/>
      <c r="F11" s="31"/>
      <c r="G11" s="96">
        <v>8</v>
      </c>
      <c r="H11" s="97">
        <f>DATE(基本データ!$F$4,5,$G11)</f>
        <v>45420</v>
      </c>
      <c r="I11" s="32"/>
      <c r="J11" s="31"/>
      <c r="K11" s="31"/>
      <c r="L11" s="96">
        <v>8</v>
      </c>
      <c r="M11" s="97">
        <f>DATE(基本データ!$F$4,6,$G11)</f>
        <v>45451</v>
      </c>
      <c r="N11" s="98"/>
      <c r="O11" s="31"/>
      <c r="P11" s="31"/>
      <c r="Q11" s="96">
        <v>8</v>
      </c>
      <c r="R11" s="97">
        <f>DATE(基本データ!$F$4,7,$G11)</f>
        <v>45481</v>
      </c>
      <c r="S11" s="32"/>
      <c r="T11" s="31"/>
      <c r="U11" s="31"/>
      <c r="V11" s="26"/>
      <c r="W11" s="26"/>
      <c r="X11" s="96">
        <v>8</v>
      </c>
      <c r="Y11" s="97">
        <f>DATE(基本データ!$F$4,8,$G11)</f>
        <v>45512</v>
      </c>
      <c r="Z11" s="33" t="s">
        <v>524</v>
      </c>
      <c r="AA11" s="30"/>
      <c r="AB11" s="30"/>
      <c r="AC11" s="96">
        <v>8</v>
      </c>
      <c r="AD11" s="97">
        <f>DATE(基本データ!$F$4,9,$G11)</f>
        <v>45543</v>
      </c>
      <c r="AE11" s="32"/>
      <c r="AF11" s="31"/>
      <c r="AG11" s="31"/>
      <c r="AH11" s="96">
        <v>8</v>
      </c>
      <c r="AI11" s="97">
        <f>DATE(基本データ!$F$4,10,$G11)</f>
        <v>45573</v>
      </c>
      <c r="AJ11" s="98"/>
      <c r="AK11" s="31"/>
      <c r="AL11" s="31"/>
      <c r="AM11" s="96">
        <v>8</v>
      </c>
      <c r="AN11" s="97">
        <f>DATE(基本データ!$F$4,11,$G11)</f>
        <v>45604</v>
      </c>
      <c r="AO11" s="33"/>
      <c r="AP11" s="31"/>
      <c r="AQ11" s="31"/>
      <c r="AR11" s="96">
        <v>8</v>
      </c>
      <c r="AS11" s="97">
        <f>DATE(基本データ!$F$4,12,$G11)</f>
        <v>45634</v>
      </c>
      <c r="AT11" s="32"/>
      <c r="AU11" s="31"/>
      <c r="AV11" s="31"/>
      <c r="AW11" s="26"/>
      <c r="AX11" s="26"/>
      <c r="AY11" s="96">
        <v>8</v>
      </c>
      <c r="AZ11" s="97">
        <f>DATE(基本データ!$H$4,1,$G11)</f>
        <v>45665</v>
      </c>
      <c r="BA11" s="32"/>
      <c r="BB11" s="31"/>
      <c r="BC11" s="31"/>
      <c r="BD11" s="96">
        <v>8</v>
      </c>
      <c r="BE11" s="97">
        <f>DATE(基本データ!$H$4,2,$G11)</f>
        <v>45696</v>
      </c>
      <c r="BF11" s="30"/>
      <c r="BG11" s="31"/>
      <c r="BH11" s="31"/>
      <c r="BI11" s="96">
        <v>8</v>
      </c>
      <c r="BJ11" s="97">
        <f>DATE(基本データ!$H$4,3,$G11)</f>
        <v>45724</v>
      </c>
      <c r="BK11" s="30"/>
      <c r="BL11" s="31"/>
      <c r="BM11" s="31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</row>
    <row r="12" spans="2:86" ht="15" customHeight="1" x14ac:dyDescent="0.15">
      <c r="B12" s="96">
        <v>9</v>
      </c>
      <c r="C12" s="97">
        <f>DATE(基本データ!$F$4,4,$B12)</f>
        <v>45391</v>
      </c>
      <c r="D12" s="32"/>
      <c r="E12" s="31"/>
      <c r="F12" s="31"/>
      <c r="G12" s="96">
        <v>9</v>
      </c>
      <c r="H12" s="97">
        <f>DATE(基本データ!$F$4,5,$G12)</f>
        <v>45421</v>
      </c>
      <c r="I12" s="32"/>
      <c r="J12" s="31"/>
      <c r="K12" s="31"/>
      <c r="L12" s="96">
        <v>9</v>
      </c>
      <c r="M12" s="97">
        <f>DATE(基本データ!$F$4,6,$G12)</f>
        <v>45452</v>
      </c>
      <c r="N12" s="167"/>
      <c r="O12" s="31"/>
      <c r="P12" s="31"/>
      <c r="Q12" s="96">
        <v>9</v>
      </c>
      <c r="R12" s="97">
        <f>DATE(基本データ!$F$4,7,$G12)</f>
        <v>45482</v>
      </c>
      <c r="S12" s="32"/>
      <c r="T12" s="31"/>
      <c r="U12" s="31"/>
      <c r="V12" s="26"/>
      <c r="W12" s="26"/>
      <c r="X12" s="96">
        <v>9</v>
      </c>
      <c r="Y12" s="97">
        <f>DATE(基本データ!$F$4,8,$G12)</f>
        <v>45513</v>
      </c>
      <c r="Z12" s="33" t="s">
        <v>525</v>
      </c>
      <c r="AA12" s="30"/>
      <c r="AB12" s="30"/>
      <c r="AC12" s="96">
        <v>9</v>
      </c>
      <c r="AD12" s="97">
        <f>DATE(基本データ!$F$4,9,$G12)</f>
        <v>45544</v>
      </c>
      <c r="AE12" s="32"/>
      <c r="AF12" s="31"/>
      <c r="AG12" s="31"/>
      <c r="AH12" s="96">
        <v>9</v>
      </c>
      <c r="AI12" s="97">
        <f>DATE(基本データ!$F$4,10,$G12)</f>
        <v>45574</v>
      </c>
      <c r="AJ12" s="165"/>
      <c r="AK12" s="166"/>
      <c r="AL12" s="166"/>
      <c r="AM12" s="96">
        <v>9</v>
      </c>
      <c r="AN12" s="97">
        <f>DATE(基本データ!$F$4,11,$G12)</f>
        <v>45605</v>
      </c>
      <c r="AO12" s="167"/>
      <c r="AP12" s="31"/>
      <c r="AQ12" s="31"/>
      <c r="AR12" s="96">
        <v>9</v>
      </c>
      <c r="AS12" s="97">
        <f>DATE(基本データ!$F$4,12,$G12)</f>
        <v>45635</v>
      </c>
      <c r="AT12" s="32"/>
      <c r="AU12" s="31"/>
      <c r="AV12" s="31"/>
      <c r="AW12" s="26"/>
      <c r="AX12" s="26"/>
      <c r="AY12" s="96">
        <v>9</v>
      </c>
      <c r="AZ12" s="97">
        <f>DATE(基本データ!$H$4,1,$G12)</f>
        <v>45666</v>
      </c>
      <c r="BA12" s="32"/>
      <c r="BB12" s="31"/>
      <c r="BC12" s="31"/>
      <c r="BD12" s="96">
        <v>9</v>
      </c>
      <c r="BE12" s="97">
        <f>DATE(基本データ!$H$4,2,$G12)</f>
        <v>45697</v>
      </c>
      <c r="BF12" s="30"/>
      <c r="BG12" s="31"/>
      <c r="BH12" s="31"/>
      <c r="BI12" s="96">
        <v>9</v>
      </c>
      <c r="BJ12" s="97">
        <f>DATE(基本データ!$H$4,3,$G12)</f>
        <v>45725</v>
      </c>
      <c r="BK12" s="30"/>
      <c r="BL12" s="31"/>
      <c r="BM12" s="31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</row>
    <row r="13" spans="2:86" ht="15" customHeight="1" x14ac:dyDescent="0.15">
      <c r="B13" s="96">
        <v>10</v>
      </c>
      <c r="C13" s="97">
        <f>DATE(基本データ!$F$4,4,$B13)</f>
        <v>45392</v>
      </c>
      <c r="D13" s="32"/>
      <c r="E13" s="31"/>
      <c r="F13" s="31"/>
      <c r="G13" s="96">
        <v>10</v>
      </c>
      <c r="H13" s="97">
        <f>DATE(基本データ!$F$4,5,$G13)</f>
        <v>45422</v>
      </c>
      <c r="I13" s="32"/>
      <c r="J13" s="31"/>
      <c r="K13" s="31"/>
      <c r="L13" s="96">
        <v>10</v>
      </c>
      <c r="M13" s="97">
        <f>DATE(基本データ!$F$4,6,$G13)</f>
        <v>45453</v>
      </c>
      <c r="N13" s="32"/>
      <c r="O13" s="31"/>
      <c r="P13" s="31"/>
      <c r="Q13" s="96">
        <v>10</v>
      </c>
      <c r="R13" s="97">
        <f>DATE(基本データ!$F$4,7,$G13)</f>
        <v>45483</v>
      </c>
      <c r="S13" s="32"/>
      <c r="T13" s="31"/>
      <c r="U13" s="31"/>
      <c r="V13" s="26"/>
      <c r="W13" s="26"/>
      <c r="X13" s="96">
        <v>10</v>
      </c>
      <c r="Y13" s="97">
        <f>DATE(基本データ!$F$4,8,$G13)</f>
        <v>45514</v>
      </c>
      <c r="Z13" s="98"/>
      <c r="AA13" s="30"/>
      <c r="AB13" s="30"/>
      <c r="AC13" s="96">
        <v>10</v>
      </c>
      <c r="AD13" s="97">
        <f>DATE(基本データ!$F$4,9,$G13)</f>
        <v>45545</v>
      </c>
      <c r="AE13" s="32"/>
      <c r="AF13" s="31"/>
      <c r="AG13" s="31"/>
      <c r="AH13" s="96">
        <v>10</v>
      </c>
      <c r="AI13" s="97">
        <f>DATE(基本データ!$F$4,10,$G13)</f>
        <v>45575</v>
      </c>
      <c r="AK13" s="31"/>
      <c r="AL13" s="31"/>
      <c r="AM13" s="96">
        <v>10</v>
      </c>
      <c r="AN13" s="97">
        <f>DATE(基本データ!$F$4,11,$G13)</f>
        <v>45606</v>
      </c>
      <c r="AO13" s="32"/>
      <c r="AP13" s="31"/>
      <c r="AQ13" s="31"/>
      <c r="AR13" s="96">
        <v>10</v>
      </c>
      <c r="AS13" s="97">
        <f>DATE(基本データ!$F$4,12,$G13)</f>
        <v>45636</v>
      </c>
      <c r="AT13" s="32"/>
      <c r="AU13" s="31"/>
      <c r="AV13" s="31"/>
      <c r="AW13" s="26"/>
      <c r="AX13" s="26"/>
      <c r="AY13" s="96">
        <v>10</v>
      </c>
      <c r="AZ13" s="97">
        <f>DATE(基本データ!$H$4,1,$G13)</f>
        <v>45667</v>
      </c>
      <c r="BA13" s="32"/>
      <c r="BB13" s="31"/>
      <c r="BC13" s="31"/>
      <c r="BD13" s="96">
        <v>10</v>
      </c>
      <c r="BE13" s="97">
        <f>DATE(基本データ!$H$4,2,$G13)</f>
        <v>45698</v>
      </c>
      <c r="BF13" s="30"/>
      <c r="BG13" s="31"/>
      <c r="BH13" s="31"/>
      <c r="BI13" s="96">
        <v>10</v>
      </c>
      <c r="BJ13" s="97">
        <f>DATE(基本データ!$H$4,3,$G13)</f>
        <v>45726</v>
      </c>
      <c r="BK13" s="30"/>
      <c r="BL13" s="31"/>
      <c r="BM13" s="31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</row>
    <row r="14" spans="2:86" ht="15" customHeight="1" x14ac:dyDescent="0.15">
      <c r="B14" s="96">
        <v>11</v>
      </c>
      <c r="C14" s="97">
        <f>DATE(基本データ!$F$4,4,$B14)</f>
        <v>45393</v>
      </c>
      <c r="D14" s="32"/>
      <c r="E14" s="31"/>
      <c r="F14" s="31"/>
      <c r="G14" s="96">
        <v>11</v>
      </c>
      <c r="H14" s="97">
        <f>DATE(基本データ!$F$4,5,$G14)</f>
        <v>45423</v>
      </c>
      <c r="I14" s="32"/>
      <c r="J14" s="31"/>
      <c r="K14" s="31"/>
      <c r="L14" s="96">
        <v>11</v>
      </c>
      <c r="M14" s="97">
        <f>DATE(基本データ!$F$4,6,$G14)</f>
        <v>45454</v>
      </c>
      <c r="N14" s="32"/>
      <c r="O14" s="31"/>
      <c r="P14" s="31"/>
      <c r="Q14" s="96">
        <v>11</v>
      </c>
      <c r="R14" s="97">
        <f>DATE(基本データ!$F$4,7,$G14)</f>
        <v>45484</v>
      </c>
      <c r="S14" s="32"/>
      <c r="T14" s="31"/>
      <c r="U14" s="31"/>
      <c r="V14" s="26"/>
      <c r="W14" s="26"/>
      <c r="X14" s="96">
        <v>11</v>
      </c>
      <c r="Y14" s="97">
        <f>DATE(基本データ!$F$4,8,$G14)</f>
        <v>45515</v>
      </c>
      <c r="Z14" s="32" t="s">
        <v>345</v>
      </c>
      <c r="AA14" s="30"/>
      <c r="AB14" s="30"/>
      <c r="AC14" s="96">
        <v>11</v>
      </c>
      <c r="AD14" s="97">
        <f>DATE(基本データ!$F$4,9,$G14)</f>
        <v>45546</v>
      </c>
      <c r="AE14" s="32"/>
      <c r="AF14" s="31"/>
      <c r="AG14" s="31"/>
      <c r="AH14" s="96">
        <v>11</v>
      </c>
      <c r="AI14" s="97">
        <f>DATE(基本データ!$F$4,10,$G14)</f>
        <v>45576</v>
      </c>
      <c r="AJ14" s="32"/>
      <c r="AK14" s="31"/>
      <c r="AL14" s="31"/>
      <c r="AM14" s="96">
        <v>11</v>
      </c>
      <c r="AN14" s="97">
        <f>DATE(基本データ!$F$4,11,$G14)</f>
        <v>45607</v>
      </c>
      <c r="AO14" s="32"/>
      <c r="AP14" s="31"/>
      <c r="AQ14" s="31"/>
      <c r="AR14" s="96">
        <v>11</v>
      </c>
      <c r="AS14" s="97">
        <f>DATE(基本データ!$F$4,12,$G14)</f>
        <v>45637</v>
      </c>
      <c r="AT14" s="32"/>
      <c r="AU14" s="31"/>
      <c r="AV14" s="31"/>
      <c r="AW14" s="26"/>
      <c r="AX14" s="26"/>
      <c r="AY14" s="96">
        <v>11</v>
      </c>
      <c r="AZ14" s="97">
        <f>DATE(基本データ!$H$4,1,$G14)</f>
        <v>45668</v>
      </c>
      <c r="BA14" s="32"/>
      <c r="BB14" s="31"/>
      <c r="BC14" s="31"/>
      <c r="BD14" s="96">
        <v>11</v>
      </c>
      <c r="BE14" s="97">
        <f>DATE(基本データ!$H$4,2,$G14)</f>
        <v>45699</v>
      </c>
      <c r="BF14" s="30" t="s">
        <v>85</v>
      </c>
      <c r="BG14" s="31"/>
      <c r="BH14" s="31"/>
      <c r="BI14" s="96">
        <v>11</v>
      </c>
      <c r="BJ14" s="97">
        <f>DATE(基本データ!$H$4,3,$G14)</f>
        <v>45727</v>
      </c>
      <c r="BK14" s="30"/>
      <c r="BL14" s="31"/>
      <c r="BM14" s="31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</row>
    <row r="15" spans="2:86" ht="15" customHeight="1" x14ac:dyDescent="0.15">
      <c r="B15" s="96">
        <v>12</v>
      </c>
      <c r="C15" s="97">
        <f>DATE(基本データ!$F$4,4,$B15)</f>
        <v>45394</v>
      </c>
      <c r="D15" s="32"/>
      <c r="E15" s="31"/>
      <c r="F15" s="31"/>
      <c r="G15" s="96">
        <v>12</v>
      </c>
      <c r="H15" s="97">
        <f>DATE(基本データ!$F$4,5,$G15)</f>
        <v>45424</v>
      </c>
      <c r="I15" s="32"/>
      <c r="J15" s="31"/>
      <c r="K15" s="31"/>
      <c r="L15" s="96">
        <v>12</v>
      </c>
      <c r="M15" s="97">
        <f>DATE(基本データ!$F$4,6,$G15)</f>
        <v>45455</v>
      </c>
      <c r="N15" s="33"/>
      <c r="O15" s="31"/>
      <c r="P15" s="31"/>
      <c r="Q15" s="96">
        <v>12</v>
      </c>
      <c r="R15" s="97">
        <f>DATE(基本データ!$F$4,7,$G15)</f>
        <v>45485</v>
      </c>
      <c r="S15" s="32"/>
      <c r="T15" s="31"/>
      <c r="U15" s="31"/>
      <c r="V15" s="26"/>
      <c r="W15" s="26"/>
      <c r="X15" s="96">
        <v>12</v>
      </c>
      <c r="Y15" s="97">
        <f>DATE(基本データ!$F$4,8,$G15)</f>
        <v>45516</v>
      </c>
      <c r="Z15" s="165" t="s">
        <v>505</v>
      </c>
      <c r="AA15" s="30"/>
      <c r="AB15" s="30"/>
      <c r="AC15" s="96">
        <v>12</v>
      </c>
      <c r="AD15" s="97">
        <f>DATE(基本データ!$F$4,9,$G15)</f>
        <v>45547</v>
      </c>
      <c r="AE15" s="32"/>
      <c r="AF15" s="31"/>
      <c r="AG15" s="31"/>
      <c r="AH15" s="96">
        <v>12</v>
      </c>
      <c r="AI15" s="97">
        <f>DATE(基本データ!$F$4,10,$G15)</f>
        <v>45577</v>
      </c>
      <c r="AJ15" s="32"/>
      <c r="AK15" s="31"/>
      <c r="AL15" s="31"/>
      <c r="AM15" s="96">
        <v>12</v>
      </c>
      <c r="AN15" s="97">
        <f>DATE(基本データ!$F$4,11,$G15)</f>
        <v>45608</v>
      </c>
      <c r="AO15" s="33" t="s">
        <v>533</v>
      </c>
      <c r="AP15" s="31"/>
      <c r="AQ15" s="31"/>
      <c r="AR15" s="96">
        <v>12</v>
      </c>
      <c r="AS15" s="97">
        <f>DATE(基本データ!$F$4,12,$G15)</f>
        <v>45638</v>
      </c>
      <c r="AT15" s="32"/>
      <c r="AU15" s="31"/>
      <c r="AV15" s="31"/>
      <c r="AW15" s="26"/>
      <c r="AX15" s="26"/>
      <c r="AY15" s="96">
        <v>12</v>
      </c>
      <c r="AZ15" s="97">
        <f>DATE(基本データ!$H$4,1,$G15)</f>
        <v>45669</v>
      </c>
      <c r="BA15" s="32"/>
      <c r="BB15" s="31"/>
      <c r="BC15" s="31"/>
      <c r="BD15" s="96">
        <v>12</v>
      </c>
      <c r="BE15" s="97">
        <f>DATE(基本データ!$H$4,2,$G15)</f>
        <v>45700</v>
      </c>
      <c r="BF15" s="30"/>
      <c r="BG15" s="31"/>
      <c r="BH15" s="31"/>
      <c r="BI15" s="96">
        <v>12</v>
      </c>
      <c r="BJ15" s="97">
        <f>DATE(基本データ!$H$4,3,$G15)</f>
        <v>45728</v>
      </c>
      <c r="BK15" s="30"/>
      <c r="BL15" s="31"/>
      <c r="BM15" s="31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</row>
    <row r="16" spans="2:86" ht="15" customHeight="1" x14ac:dyDescent="0.15">
      <c r="B16" s="96">
        <v>13</v>
      </c>
      <c r="C16" s="97">
        <f>DATE(基本データ!$F$4,4,$B16)</f>
        <v>45395</v>
      </c>
      <c r="D16" s="32"/>
      <c r="E16" s="31"/>
      <c r="F16" s="31"/>
      <c r="G16" s="96">
        <v>13</v>
      </c>
      <c r="H16" s="97">
        <f>DATE(基本データ!$F$4,5,$G16)</f>
        <v>45425</v>
      </c>
      <c r="I16" s="32"/>
      <c r="J16" s="31"/>
      <c r="K16" s="31"/>
      <c r="L16" s="96">
        <v>13</v>
      </c>
      <c r="M16" s="97">
        <f>DATE(基本データ!$F$4,6,$G16)</f>
        <v>45456</v>
      </c>
      <c r="N16" s="33" t="s">
        <v>514</v>
      </c>
      <c r="O16" s="31"/>
      <c r="P16" s="31"/>
      <c r="Q16" s="96">
        <v>13</v>
      </c>
      <c r="R16" s="97">
        <f>DATE(基本データ!$F$4,7,$G16)</f>
        <v>45486</v>
      </c>
      <c r="S16" s="32"/>
      <c r="T16" s="31"/>
      <c r="U16" s="31"/>
      <c r="V16" s="26"/>
      <c r="W16" s="26"/>
      <c r="X16" s="96">
        <v>13</v>
      </c>
      <c r="Y16" s="97">
        <f>DATE(基本データ!$F$4,8,$G16)</f>
        <v>45517</v>
      </c>
      <c r="Z16" s="32"/>
      <c r="AA16" s="30"/>
      <c r="AB16" s="30"/>
      <c r="AC16" s="96">
        <v>13</v>
      </c>
      <c r="AD16" s="97">
        <f>DATE(基本データ!$F$4,9,$G16)</f>
        <v>45548</v>
      </c>
      <c r="AE16" s="32"/>
      <c r="AF16" s="31"/>
      <c r="AG16" s="31"/>
      <c r="AH16" s="96">
        <v>13</v>
      </c>
      <c r="AI16" s="97">
        <f>DATE(基本データ!$F$4,10,$G16)</f>
        <v>45578</v>
      </c>
      <c r="AJ16" s="32"/>
      <c r="AK16" s="31"/>
      <c r="AL16" s="31"/>
      <c r="AM16" s="96">
        <v>13</v>
      </c>
      <c r="AN16" s="97">
        <f>DATE(基本データ!$F$4,11,$G16)</f>
        <v>45609</v>
      </c>
      <c r="AO16" s="32"/>
      <c r="AP16" s="31"/>
      <c r="AQ16" s="31"/>
      <c r="AR16" s="96">
        <v>13</v>
      </c>
      <c r="AS16" s="97">
        <f>DATE(基本データ!$F$4,12,$G16)</f>
        <v>45639</v>
      </c>
      <c r="AT16" s="32"/>
      <c r="AU16" s="31"/>
      <c r="AV16" s="31"/>
      <c r="AW16" s="26"/>
      <c r="AX16" s="26"/>
      <c r="AY16" s="96">
        <v>13</v>
      </c>
      <c r="AZ16" s="97">
        <f>DATE(基本データ!$H$4,1,$G16)</f>
        <v>45670</v>
      </c>
      <c r="BA16" s="32" t="s">
        <v>57</v>
      </c>
      <c r="BB16" s="31"/>
      <c r="BC16" s="31"/>
      <c r="BD16" s="96">
        <v>13</v>
      </c>
      <c r="BE16" s="97">
        <f>DATE(基本データ!$H$4,2,$G16)</f>
        <v>45701</v>
      </c>
      <c r="BF16" s="168"/>
      <c r="BG16" s="166"/>
      <c r="BH16" s="166"/>
      <c r="BI16" s="96">
        <v>13</v>
      </c>
      <c r="BJ16" s="97">
        <f>DATE(基本データ!$H$4,3,$G16)</f>
        <v>45729</v>
      </c>
      <c r="BK16" s="168"/>
      <c r="BL16" s="166"/>
      <c r="BM16" s="166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</row>
    <row r="17" spans="2:86" ht="15" customHeight="1" x14ac:dyDescent="0.15">
      <c r="B17" s="96">
        <v>14</v>
      </c>
      <c r="C17" s="97">
        <f>DATE(基本データ!$F$4,4,$B17)</f>
        <v>45396</v>
      </c>
      <c r="D17" s="32"/>
      <c r="E17" s="31"/>
      <c r="F17" s="31"/>
      <c r="G17" s="96">
        <v>14</v>
      </c>
      <c r="H17" s="97">
        <f>DATE(基本データ!$F$4,5,$G17)</f>
        <v>45426</v>
      </c>
      <c r="I17" s="32"/>
      <c r="J17" s="31"/>
      <c r="K17" s="31"/>
      <c r="L17" s="96">
        <v>14</v>
      </c>
      <c r="M17" s="97">
        <f>DATE(基本データ!$F$4,6,$G17)</f>
        <v>45457</v>
      </c>
      <c r="N17" s="32"/>
      <c r="O17" s="31"/>
      <c r="P17" s="31"/>
      <c r="Q17" s="96">
        <v>14</v>
      </c>
      <c r="R17" s="97">
        <f>DATE(基本データ!$F$4,7,$G17)</f>
        <v>45487</v>
      </c>
      <c r="S17" s="32"/>
      <c r="T17" s="31"/>
      <c r="U17" s="31"/>
      <c r="V17" s="26"/>
      <c r="W17" s="26"/>
      <c r="X17" s="96">
        <v>14</v>
      </c>
      <c r="Y17" s="97">
        <f>DATE(基本データ!$F$4,8,$G17)</f>
        <v>45518</v>
      </c>
      <c r="Z17" s="32"/>
      <c r="AA17" s="30"/>
      <c r="AB17" s="30"/>
      <c r="AC17" s="96">
        <v>14</v>
      </c>
      <c r="AD17" s="97">
        <f>DATE(基本データ!$F$4,9,$G17)</f>
        <v>45549</v>
      </c>
      <c r="AE17" s="32"/>
      <c r="AF17" s="31"/>
      <c r="AG17" s="31"/>
      <c r="AH17" s="96">
        <v>14</v>
      </c>
      <c r="AI17" s="97">
        <f>DATE(基本データ!$F$4,10,$G17)</f>
        <v>45579</v>
      </c>
      <c r="AJ17" s="279" t="s">
        <v>329</v>
      </c>
      <c r="AK17" s="31"/>
      <c r="AL17" s="31"/>
      <c r="AM17" s="96">
        <v>14</v>
      </c>
      <c r="AN17" s="97">
        <f>DATE(基本データ!$F$4,11,$G17)</f>
        <v>45610</v>
      </c>
      <c r="AO17" s="33"/>
      <c r="AP17" s="31"/>
      <c r="AQ17" s="31"/>
      <c r="AR17" s="96">
        <v>14</v>
      </c>
      <c r="AS17" s="97">
        <f>DATE(基本データ!$F$4,12,$G17)</f>
        <v>45640</v>
      </c>
      <c r="AT17" s="32"/>
      <c r="AU17" s="31"/>
      <c r="AV17" s="31"/>
      <c r="AW17" s="26"/>
      <c r="AX17" s="26"/>
      <c r="AY17" s="96">
        <v>14</v>
      </c>
      <c r="AZ17" s="97">
        <f>DATE(基本データ!$H$4,1,$G17)</f>
        <v>45671</v>
      </c>
      <c r="BA17" s="32"/>
      <c r="BB17" s="31"/>
      <c r="BC17" s="31"/>
      <c r="BD17" s="96">
        <v>14</v>
      </c>
      <c r="BE17" s="97">
        <f>DATE(基本データ!$H$4,2,$G17)</f>
        <v>45702</v>
      </c>
      <c r="BF17" s="168"/>
      <c r="BG17" s="166"/>
      <c r="BH17" s="166"/>
      <c r="BI17" s="96">
        <v>14</v>
      </c>
      <c r="BJ17" s="97">
        <f>DATE(基本データ!$H$4,3,$G17)</f>
        <v>45730</v>
      </c>
      <c r="BK17" s="168"/>
      <c r="BL17" s="166"/>
      <c r="BM17" s="166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</row>
    <row r="18" spans="2:86" ht="15" customHeight="1" x14ac:dyDescent="0.15">
      <c r="B18" s="96">
        <v>15</v>
      </c>
      <c r="C18" s="97">
        <f>DATE(基本データ!$F$4,4,$B18)</f>
        <v>45397</v>
      </c>
      <c r="D18" s="32"/>
      <c r="E18" s="31"/>
      <c r="F18" s="31"/>
      <c r="G18" s="96">
        <v>15</v>
      </c>
      <c r="H18" s="97">
        <f>DATE(基本データ!$F$4,5,$G18)</f>
        <v>45427</v>
      </c>
      <c r="I18" s="32"/>
      <c r="J18" s="31"/>
      <c r="K18" s="31"/>
      <c r="L18" s="96">
        <v>15</v>
      </c>
      <c r="M18" s="97">
        <f>DATE(基本データ!$F$4,6,$G18)</f>
        <v>45458</v>
      </c>
      <c r="N18" s="33"/>
      <c r="O18" s="31"/>
      <c r="P18" s="31"/>
      <c r="Q18" s="96">
        <v>15</v>
      </c>
      <c r="R18" s="97">
        <f>DATE(基本データ!$F$4,7,$G18)</f>
        <v>45488</v>
      </c>
      <c r="S18" s="32" t="s">
        <v>519</v>
      </c>
      <c r="T18" s="31"/>
      <c r="U18" s="31"/>
      <c r="V18" s="26"/>
      <c r="W18" s="26"/>
      <c r="X18" s="96">
        <v>15</v>
      </c>
      <c r="Y18" s="97">
        <f>DATE(基本データ!$F$4,8,$G18)</f>
        <v>45519</v>
      </c>
      <c r="Z18" s="32"/>
      <c r="AA18" s="30"/>
      <c r="AB18" s="30"/>
      <c r="AC18" s="96">
        <v>15</v>
      </c>
      <c r="AD18" s="97">
        <f>DATE(基本データ!$F$4,9,$G18)</f>
        <v>45550</v>
      </c>
      <c r="AE18" s="163"/>
      <c r="AF18" s="31"/>
      <c r="AG18" s="31"/>
      <c r="AH18" s="96">
        <v>15</v>
      </c>
      <c r="AI18" s="97">
        <f>DATE(基本データ!$F$4,10,$G18)</f>
        <v>45580</v>
      </c>
      <c r="AJ18" s="32"/>
      <c r="AK18" s="31"/>
      <c r="AL18" s="31"/>
      <c r="AM18" s="96">
        <v>15</v>
      </c>
      <c r="AN18" s="97">
        <f>DATE(基本データ!$F$4,11,$G18)</f>
        <v>45611</v>
      </c>
      <c r="AP18" s="31"/>
      <c r="AQ18" s="31"/>
      <c r="AR18" s="96">
        <v>15</v>
      </c>
      <c r="AS18" s="97">
        <f>DATE(基本データ!$F$4,12,$G18)</f>
        <v>45641</v>
      </c>
      <c r="AT18" s="32"/>
      <c r="AU18" s="31"/>
      <c r="AV18" s="31"/>
      <c r="AW18" s="26"/>
      <c r="AX18" s="26"/>
      <c r="AY18" s="96">
        <v>15</v>
      </c>
      <c r="AZ18" s="97">
        <f>DATE(基本データ!$H$4,1,$G18)</f>
        <v>45672</v>
      </c>
      <c r="BA18" s="32"/>
      <c r="BB18" s="31"/>
      <c r="BC18" s="31"/>
      <c r="BD18" s="96">
        <v>15</v>
      </c>
      <c r="BE18" s="97">
        <f>DATE(基本データ!$H$4,2,$G18)</f>
        <v>45703</v>
      </c>
      <c r="BF18" s="30"/>
      <c r="BG18" s="31"/>
      <c r="BH18" s="31"/>
      <c r="BI18" s="96">
        <v>15</v>
      </c>
      <c r="BJ18" s="97">
        <f>DATE(基本データ!$H$4,3,$G18)</f>
        <v>45731</v>
      </c>
      <c r="BK18" s="30"/>
      <c r="BL18" s="31"/>
      <c r="BM18" s="31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</row>
    <row r="19" spans="2:86" ht="15" customHeight="1" x14ac:dyDescent="0.15">
      <c r="B19" s="96">
        <v>16</v>
      </c>
      <c r="C19" s="97">
        <f>DATE(基本データ!$F$4,4,$B19)</f>
        <v>45398</v>
      </c>
      <c r="D19" s="32"/>
      <c r="E19" s="31"/>
      <c r="F19" s="31"/>
      <c r="G19" s="96">
        <v>16</v>
      </c>
      <c r="H19" s="97">
        <f>DATE(基本データ!$F$4,5,$G19)</f>
        <v>45428</v>
      </c>
      <c r="I19" s="32"/>
      <c r="J19" s="31"/>
      <c r="K19" s="31"/>
      <c r="L19" s="96">
        <v>16</v>
      </c>
      <c r="M19" s="97">
        <f>DATE(基本データ!$F$4,6,$G19)</f>
        <v>45459</v>
      </c>
      <c r="N19" s="167"/>
      <c r="O19" s="31"/>
      <c r="P19" s="31"/>
      <c r="Q19" s="96">
        <v>16</v>
      </c>
      <c r="R19" s="97">
        <f>DATE(基本データ!$F$4,7,$G19)</f>
        <v>45489</v>
      </c>
      <c r="S19" s="32"/>
      <c r="T19" s="31"/>
      <c r="U19" s="31"/>
      <c r="V19" s="26"/>
      <c r="W19" s="26"/>
      <c r="X19" s="96">
        <v>16</v>
      </c>
      <c r="Y19" s="97">
        <f>DATE(基本データ!$F$4,8,$G19)</f>
        <v>45520</v>
      </c>
      <c r="Z19" s="98"/>
      <c r="AA19" s="30"/>
      <c r="AB19" s="30"/>
      <c r="AC19" s="96">
        <v>16</v>
      </c>
      <c r="AD19" s="97">
        <f>DATE(基本データ!$F$4,9,$G19)</f>
        <v>45551</v>
      </c>
      <c r="AE19" s="32" t="s">
        <v>452</v>
      </c>
      <c r="AF19" s="31"/>
      <c r="AG19" s="31"/>
      <c r="AH19" s="96">
        <v>16</v>
      </c>
      <c r="AI19" s="97">
        <f>DATE(基本データ!$F$4,10,$G19)</f>
        <v>45581</v>
      </c>
      <c r="AJ19" s="98"/>
      <c r="AK19" s="31"/>
      <c r="AL19" s="31"/>
      <c r="AM19" s="96">
        <v>16</v>
      </c>
      <c r="AN19" s="97">
        <f>DATE(基本データ!$F$4,11,$G19)</f>
        <v>45612</v>
      </c>
      <c r="AO19" s="32"/>
      <c r="AP19" s="31"/>
      <c r="AQ19" s="31"/>
      <c r="AR19" s="96">
        <v>16</v>
      </c>
      <c r="AS19" s="97">
        <f>DATE(基本データ!$F$4,12,$G19)</f>
        <v>45642</v>
      </c>
      <c r="AT19" s="32"/>
      <c r="AU19" s="31"/>
      <c r="AV19" s="31"/>
      <c r="AW19" s="26"/>
      <c r="AX19" s="26"/>
      <c r="AY19" s="96">
        <v>16</v>
      </c>
      <c r="AZ19" s="97">
        <f>DATE(基本データ!$H$4,1,$G19)</f>
        <v>45673</v>
      </c>
      <c r="BA19" s="32"/>
      <c r="BB19" s="31"/>
      <c r="BC19" s="31"/>
      <c r="BD19" s="96">
        <v>16</v>
      </c>
      <c r="BE19" s="97">
        <f>DATE(基本データ!$H$4,2,$G19)</f>
        <v>45704</v>
      </c>
      <c r="BF19" s="30"/>
      <c r="BG19" s="31"/>
      <c r="BH19" s="31"/>
      <c r="BI19" s="96">
        <v>16</v>
      </c>
      <c r="BJ19" s="97">
        <f>DATE(基本データ!$H$4,3,$G19)</f>
        <v>45732</v>
      </c>
      <c r="BK19" s="30"/>
      <c r="BL19" s="31"/>
      <c r="BM19" s="31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</row>
    <row r="20" spans="2:86" ht="15" customHeight="1" x14ac:dyDescent="0.15">
      <c r="B20" s="96">
        <v>17</v>
      </c>
      <c r="C20" s="97">
        <f>DATE(基本データ!$F$4,4,$B20)</f>
        <v>45399</v>
      </c>
      <c r="D20" s="32"/>
      <c r="E20" s="31"/>
      <c r="F20" s="31"/>
      <c r="G20" s="96">
        <v>17</v>
      </c>
      <c r="H20" s="97">
        <f>DATE(基本データ!$F$4,5,$G20)</f>
        <v>45429</v>
      </c>
      <c r="I20" s="32"/>
      <c r="J20" s="31"/>
      <c r="K20" s="31"/>
      <c r="L20" s="96">
        <v>17</v>
      </c>
      <c r="M20" s="97">
        <f>DATE(基本データ!$F$4,6,$G20)</f>
        <v>45460</v>
      </c>
      <c r="N20" s="33"/>
      <c r="O20" s="31"/>
      <c r="P20" s="31"/>
      <c r="Q20" s="96">
        <v>17</v>
      </c>
      <c r="R20" s="97">
        <f>DATE(基本データ!$F$4,7,$G20)</f>
        <v>45490</v>
      </c>
      <c r="S20" s="32"/>
      <c r="T20" s="31"/>
      <c r="U20" s="31"/>
      <c r="V20" s="26"/>
      <c r="W20" s="26"/>
      <c r="X20" s="96">
        <v>17</v>
      </c>
      <c r="Y20" s="97">
        <f>DATE(基本データ!$F$4,8,$G20)</f>
        <v>45521</v>
      </c>
      <c r="Z20" s="33"/>
      <c r="AA20" s="30"/>
      <c r="AB20" s="30"/>
      <c r="AC20" s="96">
        <v>17</v>
      </c>
      <c r="AD20" s="97">
        <f>DATE(基本データ!$F$4,9,$G20)</f>
        <v>45552</v>
      </c>
      <c r="AE20" s="32"/>
      <c r="AF20" s="31"/>
      <c r="AG20" s="31"/>
      <c r="AH20" s="96">
        <v>17</v>
      </c>
      <c r="AI20" s="97">
        <f>DATE(基本データ!$F$4,10,$G20)</f>
        <v>45582</v>
      </c>
      <c r="AJ20" s="98"/>
      <c r="AK20" s="31"/>
      <c r="AL20" s="31"/>
      <c r="AM20" s="96">
        <v>17</v>
      </c>
      <c r="AN20" s="97">
        <f>DATE(基本データ!$F$4,11,$G20)</f>
        <v>45613</v>
      </c>
      <c r="AO20" s="32"/>
      <c r="AP20" s="31"/>
      <c r="AQ20" s="31"/>
      <c r="AR20" s="96">
        <v>17</v>
      </c>
      <c r="AS20" s="97">
        <f>DATE(基本データ!$F$4,12,$G20)</f>
        <v>45643</v>
      </c>
      <c r="AT20" s="32"/>
      <c r="AU20" s="31"/>
      <c r="AV20" s="31"/>
      <c r="AW20" s="26"/>
      <c r="AX20" s="26"/>
      <c r="AY20" s="96">
        <v>17</v>
      </c>
      <c r="AZ20" s="97">
        <f>DATE(基本データ!$H$4,1,$G20)</f>
        <v>45674</v>
      </c>
      <c r="BA20" s="98"/>
      <c r="BB20" s="31"/>
      <c r="BC20" s="31"/>
      <c r="BD20" s="96">
        <v>17</v>
      </c>
      <c r="BE20" s="97">
        <f>DATE(基本データ!$H$4,2,$G20)</f>
        <v>45705</v>
      </c>
      <c r="BF20" s="30"/>
      <c r="BG20" s="31"/>
      <c r="BH20" s="31"/>
      <c r="BI20" s="96">
        <v>17</v>
      </c>
      <c r="BJ20" s="97">
        <f>DATE(基本データ!$H$4,3,$G20)</f>
        <v>45733</v>
      </c>
      <c r="BK20" s="30"/>
      <c r="BL20" s="31"/>
      <c r="BM20" s="31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</row>
    <row r="21" spans="2:86" ht="15" customHeight="1" x14ac:dyDescent="0.15">
      <c r="B21" s="96">
        <v>18</v>
      </c>
      <c r="C21" s="97">
        <f>DATE(基本データ!$F$4,4,$B21)</f>
        <v>45400</v>
      </c>
      <c r="D21" s="32"/>
      <c r="E21" s="31"/>
      <c r="F21" s="31"/>
      <c r="G21" s="96">
        <v>18</v>
      </c>
      <c r="H21" s="97">
        <f>DATE(基本データ!$F$4,5,$G21)</f>
        <v>45430</v>
      </c>
      <c r="I21" s="98"/>
      <c r="J21" s="31"/>
      <c r="K21" s="31"/>
      <c r="L21" s="96">
        <v>18</v>
      </c>
      <c r="M21" s="97">
        <f>DATE(基本データ!$F$4,6,$G21)</f>
        <v>45461</v>
      </c>
      <c r="N21" s="33" t="s">
        <v>516</v>
      </c>
      <c r="O21" s="31"/>
      <c r="P21" s="31"/>
      <c r="Q21" s="96">
        <v>18</v>
      </c>
      <c r="R21" s="97">
        <f>DATE(基本データ!$F$4,7,$G21)</f>
        <v>45491</v>
      </c>
      <c r="S21" s="32"/>
      <c r="T21" s="31"/>
      <c r="U21" s="31"/>
      <c r="V21" s="26"/>
      <c r="W21" s="26"/>
      <c r="X21" s="96">
        <v>18</v>
      </c>
      <c r="Y21" s="97">
        <f>DATE(基本データ!$F$4,8,$G21)</f>
        <v>45522</v>
      </c>
      <c r="Z21" s="33"/>
      <c r="AA21" s="30"/>
      <c r="AB21" s="30"/>
      <c r="AC21" s="96">
        <v>18</v>
      </c>
      <c r="AD21" s="97">
        <f>DATE(基本データ!$F$4,9,$G21)</f>
        <v>45553</v>
      </c>
      <c r="AE21" s="32"/>
      <c r="AF21" s="31"/>
      <c r="AG21" s="31"/>
      <c r="AH21" s="96">
        <v>18</v>
      </c>
      <c r="AI21" s="97">
        <f>DATE(基本データ!$F$4,10,$G21)</f>
        <v>45583</v>
      </c>
      <c r="AJ21" s="98"/>
      <c r="AK21" s="31"/>
      <c r="AL21" s="31"/>
      <c r="AM21" s="96">
        <v>18</v>
      </c>
      <c r="AN21" s="97">
        <f>DATE(基本データ!$F$4,11,$G21)</f>
        <v>45614</v>
      </c>
      <c r="AO21" s="32"/>
      <c r="AP21" s="31"/>
      <c r="AQ21" s="31"/>
      <c r="AR21" s="96">
        <v>18</v>
      </c>
      <c r="AS21" s="97">
        <f>DATE(基本データ!$F$4,12,$G21)</f>
        <v>45644</v>
      </c>
      <c r="AT21" s="32"/>
      <c r="AU21" s="31"/>
      <c r="AV21" s="31"/>
      <c r="AW21" s="26"/>
      <c r="AX21" s="26"/>
      <c r="AY21" s="96">
        <v>18</v>
      </c>
      <c r="AZ21" s="97">
        <f>DATE(基本データ!$H$4,1,$G21)</f>
        <v>45675</v>
      </c>
      <c r="BA21" s="98"/>
      <c r="BB21" s="31"/>
      <c r="BC21" s="31"/>
      <c r="BD21" s="96">
        <v>18</v>
      </c>
      <c r="BE21" s="97">
        <f>DATE(基本データ!$H$4,2,$G21)</f>
        <v>45706</v>
      </c>
      <c r="BF21" s="30"/>
      <c r="BG21" s="31"/>
      <c r="BH21" s="31"/>
      <c r="BI21" s="96">
        <v>18</v>
      </c>
      <c r="BJ21" s="97">
        <f>DATE(基本データ!$H$4,3,$G21)</f>
        <v>45734</v>
      </c>
      <c r="BK21" s="30"/>
      <c r="BL21" s="31"/>
      <c r="BM21" s="31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2:86" ht="15" customHeight="1" x14ac:dyDescent="0.15">
      <c r="B22" s="96">
        <v>19</v>
      </c>
      <c r="C22" s="97">
        <f>DATE(基本データ!$F$4,4,$B22)</f>
        <v>45401</v>
      </c>
      <c r="D22" s="32"/>
      <c r="E22" s="31"/>
      <c r="F22" s="31"/>
      <c r="G22" s="96">
        <v>19</v>
      </c>
      <c r="H22" s="97">
        <f>DATE(基本データ!$F$4,5,$G22)</f>
        <v>45431</v>
      </c>
      <c r="I22" s="32"/>
      <c r="J22" s="31"/>
      <c r="K22" s="31"/>
      <c r="L22" s="96">
        <v>19</v>
      </c>
      <c r="M22" s="97">
        <f>DATE(基本データ!$F$4,6,$G22)</f>
        <v>45462</v>
      </c>
      <c r="N22" s="32"/>
      <c r="O22" s="31"/>
      <c r="P22" s="31"/>
      <c r="Q22" s="96">
        <v>19</v>
      </c>
      <c r="R22" s="97">
        <f>DATE(基本データ!$F$4,7,$G22)</f>
        <v>45492</v>
      </c>
      <c r="S22" s="32"/>
      <c r="T22" s="31"/>
      <c r="U22" s="31"/>
      <c r="V22" s="26"/>
      <c r="W22" s="26"/>
      <c r="X22" s="96">
        <v>19</v>
      </c>
      <c r="Y22" s="97">
        <f>DATE(基本データ!$F$4,8,$G22)</f>
        <v>45523</v>
      </c>
      <c r="Z22" s="33"/>
      <c r="AA22" s="30"/>
      <c r="AB22" s="30"/>
      <c r="AC22" s="96">
        <v>19</v>
      </c>
      <c r="AD22" s="97">
        <f>DATE(基本データ!$F$4,9,$G22)</f>
        <v>45554</v>
      </c>
      <c r="AE22" s="32"/>
      <c r="AF22" s="31"/>
      <c r="AG22" s="31"/>
      <c r="AH22" s="96">
        <v>19</v>
      </c>
      <c r="AI22" s="97">
        <f>DATE(基本データ!$F$4,10,$G22)</f>
        <v>45584</v>
      </c>
      <c r="AJ22" s="98"/>
      <c r="AK22" s="31"/>
      <c r="AL22" s="31"/>
      <c r="AM22" s="96">
        <v>19</v>
      </c>
      <c r="AN22" s="97">
        <f>DATE(基本データ!$F$4,11,$G22)</f>
        <v>45615</v>
      </c>
      <c r="AO22" s="32"/>
      <c r="AP22" s="31"/>
      <c r="AQ22" s="31"/>
      <c r="AR22" s="96">
        <v>19</v>
      </c>
      <c r="AS22" s="97">
        <f>DATE(基本データ!$F$4,12,$G22)</f>
        <v>45645</v>
      </c>
      <c r="AT22" s="32"/>
      <c r="AU22" s="31"/>
      <c r="AV22" s="31"/>
      <c r="AW22" s="26"/>
      <c r="AX22" s="26"/>
      <c r="AY22" s="96">
        <v>19</v>
      </c>
      <c r="AZ22" s="97">
        <f>DATE(基本データ!$H$4,1,$G22)</f>
        <v>45676</v>
      </c>
      <c r="BA22" s="98"/>
      <c r="BB22" s="31"/>
      <c r="BC22" s="31"/>
      <c r="BD22" s="96">
        <v>19</v>
      </c>
      <c r="BE22" s="97">
        <f>DATE(基本データ!$H$4,2,$G22)</f>
        <v>45707</v>
      </c>
      <c r="BF22" s="30"/>
      <c r="BG22" s="31"/>
      <c r="BH22" s="31"/>
      <c r="BI22" s="96">
        <v>19</v>
      </c>
      <c r="BJ22" s="97">
        <f>DATE(基本データ!$H$4,3,$G22)</f>
        <v>45735</v>
      </c>
      <c r="BK22" s="30"/>
      <c r="BL22" s="31"/>
      <c r="BM22" s="31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</row>
    <row r="23" spans="2:86" ht="15" customHeight="1" x14ac:dyDescent="0.15">
      <c r="B23" s="96">
        <v>20</v>
      </c>
      <c r="C23" s="97">
        <f>DATE(基本データ!$F$4,4,$B23)</f>
        <v>45402</v>
      </c>
      <c r="D23" s="32"/>
      <c r="E23" s="31"/>
      <c r="F23" s="31"/>
      <c r="G23" s="96">
        <v>20</v>
      </c>
      <c r="H23" s="97">
        <f>DATE(基本データ!$F$4,5,$G23)</f>
        <v>45432</v>
      </c>
      <c r="I23" s="32"/>
      <c r="J23" s="31"/>
      <c r="K23" s="31"/>
      <c r="L23" s="96">
        <v>20</v>
      </c>
      <c r="M23" s="97">
        <f>DATE(基本データ!$F$4,6,$G23)</f>
        <v>45463</v>
      </c>
      <c r="N23" s="33"/>
      <c r="O23" s="31"/>
      <c r="P23" s="31"/>
      <c r="Q23" s="96">
        <v>20</v>
      </c>
      <c r="R23" s="97">
        <f>DATE(基本データ!$F$4,7,$G23)</f>
        <v>45493</v>
      </c>
      <c r="S23" s="32"/>
      <c r="T23" s="31"/>
      <c r="U23" s="31"/>
      <c r="V23" s="26"/>
      <c r="W23" s="26"/>
      <c r="X23" s="96">
        <v>20</v>
      </c>
      <c r="Y23" s="97">
        <f>DATE(基本データ!$F$4,8,$G23)</f>
        <v>45524</v>
      </c>
      <c r="Z23" s="296"/>
      <c r="AA23" s="30"/>
      <c r="AB23" s="30"/>
      <c r="AC23" s="96">
        <v>20</v>
      </c>
      <c r="AD23" s="97">
        <f>DATE(基本データ!$F$4,9,$G23)</f>
        <v>45555</v>
      </c>
      <c r="AE23" s="299"/>
      <c r="AF23" s="166"/>
      <c r="AG23" s="166"/>
      <c r="AH23" s="96">
        <v>20</v>
      </c>
      <c r="AI23" s="97">
        <f>DATE(基本データ!$F$4,10,$G23)</f>
        <v>45585</v>
      </c>
      <c r="AJ23" s="32"/>
      <c r="AK23" s="31"/>
      <c r="AL23" s="31"/>
      <c r="AM23" s="96">
        <v>20</v>
      </c>
      <c r="AN23" s="97">
        <f>DATE(基本データ!$F$4,11,$G23)</f>
        <v>45616</v>
      </c>
      <c r="AO23" s="32"/>
      <c r="AP23" s="31"/>
      <c r="AQ23" s="31"/>
      <c r="AR23" s="96">
        <v>20</v>
      </c>
      <c r="AS23" s="97">
        <f>DATE(基本データ!$F$4,12,$G23)</f>
        <v>45646</v>
      </c>
      <c r="AT23" s="32"/>
      <c r="AU23" s="31"/>
      <c r="AV23" s="31"/>
      <c r="AW23" s="26"/>
      <c r="AX23" s="26"/>
      <c r="AY23" s="96">
        <v>20</v>
      </c>
      <c r="AZ23" s="97">
        <f>DATE(基本データ!$H$4,1,$G23)</f>
        <v>45677</v>
      </c>
      <c r="BA23" s="98"/>
      <c r="BB23" s="31"/>
      <c r="BC23" s="31"/>
      <c r="BD23" s="96">
        <v>20</v>
      </c>
      <c r="BE23" s="97">
        <f>DATE(基本データ!$H$4,2,$G23)</f>
        <v>45708</v>
      </c>
      <c r="BF23" s="168"/>
      <c r="BG23" s="166"/>
      <c r="BH23" s="166"/>
      <c r="BI23" s="96">
        <v>20</v>
      </c>
      <c r="BJ23" s="97">
        <f>DATE(基本データ!$H$4,3,$G23)</f>
        <v>45736</v>
      </c>
      <c r="BK23" s="168" t="s">
        <v>450</v>
      </c>
      <c r="BL23" s="166"/>
      <c r="BM23" s="166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2:86" ht="15" customHeight="1" x14ac:dyDescent="0.15">
      <c r="B24" s="96">
        <v>21</v>
      </c>
      <c r="C24" s="97">
        <f>DATE(基本データ!$F$4,4,$B24)</f>
        <v>45403</v>
      </c>
      <c r="D24" s="32"/>
      <c r="E24" s="31"/>
      <c r="F24" s="31"/>
      <c r="G24" s="96">
        <v>21</v>
      </c>
      <c r="H24" s="97">
        <f>DATE(基本データ!$F$4,5,$G24)</f>
        <v>45433</v>
      </c>
      <c r="I24" s="33" t="s">
        <v>508</v>
      </c>
      <c r="J24" s="31"/>
      <c r="K24" s="31"/>
      <c r="L24" s="96">
        <v>21</v>
      </c>
      <c r="M24" s="97">
        <f>DATE(基本データ!$F$4,6,$G24)</f>
        <v>45464</v>
      </c>
      <c r="N24" s="164"/>
      <c r="O24" s="31"/>
      <c r="P24" s="31"/>
      <c r="Q24" s="96">
        <v>21</v>
      </c>
      <c r="R24" s="97">
        <f>DATE(基本データ!$F$4,7,$G24)</f>
        <v>45494</v>
      </c>
      <c r="S24" s="32"/>
      <c r="T24" s="30"/>
      <c r="U24" s="30"/>
      <c r="V24" s="26"/>
      <c r="W24" s="26"/>
      <c r="X24" s="96">
        <v>21</v>
      </c>
      <c r="Y24" s="97">
        <f>DATE(基本データ!$F$4,8,$G24)</f>
        <v>45525</v>
      </c>
      <c r="Z24" s="33" t="s">
        <v>527</v>
      </c>
      <c r="AA24" s="30"/>
      <c r="AB24" s="30"/>
      <c r="AC24" s="96">
        <v>21</v>
      </c>
      <c r="AD24" s="97">
        <f>DATE(基本データ!$F$4,9,$G24)</f>
        <v>45556</v>
      </c>
      <c r="AE24" s="163"/>
      <c r="AF24" s="31"/>
      <c r="AG24" s="31"/>
      <c r="AH24" s="96">
        <v>21</v>
      </c>
      <c r="AI24" s="97">
        <f>DATE(基本データ!$F$4,10,$G24)</f>
        <v>45586</v>
      </c>
      <c r="AJ24" s="32"/>
      <c r="AK24" s="31"/>
      <c r="AL24" s="31"/>
      <c r="AM24" s="96">
        <v>21</v>
      </c>
      <c r="AN24" s="97">
        <f>DATE(基本データ!$F$4,11,$G24)</f>
        <v>45617</v>
      </c>
      <c r="AO24" s="32"/>
      <c r="AP24" s="31"/>
      <c r="AQ24" s="31"/>
      <c r="AR24" s="96">
        <v>21</v>
      </c>
      <c r="AS24" s="97">
        <f>DATE(基本データ!$F$4,12,$G24)</f>
        <v>45647</v>
      </c>
      <c r="AT24" s="32"/>
      <c r="AU24" s="31"/>
      <c r="AV24" s="31"/>
      <c r="AW24" s="26"/>
      <c r="AX24" s="26"/>
      <c r="AY24" s="96">
        <v>21</v>
      </c>
      <c r="AZ24" s="97">
        <f>DATE(基本データ!$H$4,1,$G24)</f>
        <v>45678</v>
      </c>
      <c r="BA24" s="33"/>
      <c r="BB24" s="31"/>
      <c r="BC24" s="31"/>
      <c r="BD24" s="96">
        <v>21</v>
      </c>
      <c r="BE24" s="97">
        <f>DATE(基本データ!$H$4,2,$G24)</f>
        <v>45709</v>
      </c>
      <c r="BF24" s="168"/>
      <c r="BG24" s="166"/>
      <c r="BH24" s="166"/>
      <c r="BI24" s="96">
        <v>21</v>
      </c>
      <c r="BJ24" s="97">
        <f>DATE(基本データ!$H$4,3,$G24)</f>
        <v>45737</v>
      </c>
      <c r="BK24" s="30"/>
      <c r="BL24" s="31"/>
      <c r="BM24" s="31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</row>
    <row r="25" spans="2:86" ht="15" customHeight="1" x14ac:dyDescent="0.15">
      <c r="B25" s="96">
        <v>22</v>
      </c>
      <c r="C25" s="97">
        <f>DATE(基本データ!$F$4,4,$B25)</f>
        <v>45404</v>
      </c>
      <c r="D25" s="32"/>
      <c r="E25" s="31"/>
      <c r="F25" s="31"/>
      <c r="G25" s="96">
        <v>22</v>
      </c>
      <c r="H25" s="97">
        <f>DATE(基本データ!$F$4,5,$G25)</f>
        <v>45434</v>
      </c>
      <c r="I25" s="32"/>
      <c r="J25" s="31"/>
      <c r="K25" s="31"/>
      <c r="L25" s="96">
        <v>22</v>
      </c>
      <c r="M25" s="97">
        <f>DATE(基本データ!$F$4,6,$G25)</f>
        <v>45465</v>
      </c>
      <c r="N25" s="32"/>
      <c r="O25" s="31"/>
      <c r="P25" s="31"/>
      <c r="Q25" s="96">
        <v>22</v>
      </c>
      <c r="R25" s="97">
        <f>DATE(基本データ!$F$4,7,$G25)</f>
        <v>45495</v>
      </c>
      <c r="S25" s="33"/>
      <c r="T25" s="30"/>
      <c r="U25" s="30"/>
      <c r="V25" s="26"/>
      <c r="W25" s="26"/>
      <c r="X25" s="96">
        <v>22</v>
      </c>
      <c r="Y25" s="97">
        <f>DATE(基本データ!$F$4,8,$G25)</f>
        <v>45526</v>
      </c>
      <c r="Z25" s="33"/>
      <c r="AA25" s="30"/>
      <c r="AB25" s="30"/>
      <c r="AC25" s="96">
        <v>22</v>
      </c>
      <c r="AD25" s="97">
        <f>DATE(基本データ!$F$4,9,$G25)</f>
        <v>45557</v>
      </c>
      <c r="AE25" s="32" t="s">
        <v>56</v>
      </c>
      <c r="AF25" s="31"/>
      <c r="AG25" s="31"/>
      <c r="AH25" s="96">
        <v>22</v>
      </c>
      <c r="AI25" s="97">
        <f>DATE(基本データ!$F$4,10,$G25)</f>
        <v>45587</v>
      </c>
      <c r="AJ25" s="32"/>
      <c r="AK25" s="31"/>
      <c r="AL25" s="31"/>
      <c r="AM25" s="96">
        <v>22</v>
      </c>
      <c r="AN25" s="97">
        <f>DATE(基本データ!$F$4,11,$G25)</f>
        <v>45618</v>
      </c>
      <c r="AO25" s="32"/>
      <c r="AP25" s="31"/>
      <c r="AQ25" s="31"/>
      <c r="AR25" s="96">
        <v>22</v>
      </c>
      <c r="AS25" s="97">
        <f>DATE(基本データ!$F$4,12,$G25)</f>
        <v>45648</v>
      </c>
      <c r="AT25" s="32"/>
      <c r="AU25" s="31"/>
      <c r="AV25" s="31"/>
      <c r="AW25" s="26"/>
      <c r="AX25" s="26"/>
      <c r="AY25" s="96">
        <v>22</v>
      </c>
      <c r="AZ25" s="97">
        <f>DATE(基本データ!$H$4,1,$G25)</f>
        <v>45679</v>
      </c>
      <c r="BA25" s="98"/>
      <c r="BB25" s="31"/>
      <c r="BC25" s="31"/>
      <c r="BD25" s="96">
        <v>22</v>
      </c>
      <c r="BE25" s="97">
        <f>DATE(基本データ!$H$4,2,$G25)</f>
        <v>45710</v>
      </c>
      <c r="BF25" s="30"/>
      <c r="BG25" s="31"/>
      <c r="BH25" s="31"/>
      <c r="BI25" s="96">
        <v>22</v>
      </c>
      <c r="BJ25" s="97">
        <f>DATE(基本データ!$H$4,3,$G25)</f>
        <v>45738</v>
      </c>
      <c r="BK25" s="30"/>
      <c r="BL25" s="31"/>
      <c r="BM25" s="31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2:86" ht="15" customHeight="1" x14ac:dyDescent="0.15">
      <c r="B26" s="96">
        <v>23</v>
      </c>
      <c r="C26" s="97">
        <f>DATE(基本データ!$F$4,4,$B26)</f>
        <v>45405</v>
      </c>
      <c r="D26" s="32"/>
      <c r="E26" s="31"/>
      <c r="F26" s="31"/>
      <c r="G26" s="96">
        <v>23</v>
      </c>
      <c r="H26" s="97">
        <f>DATE(基本データ!$F$4,5,$G26)</f>
        <v>45435</v>
      </c>
      <c r="I26" s="33"/>
      <c r="J26" s="31"/>
      <c r="K26" s="31"/>
      <c r="L26" s="96">
        <v>23</v>
      </c>
      <c r="M26" s="97">
        <f>DATE(基本データ!$F$4,6,$G26)</f>
        <v>45466</v>
      </c>
      <c r="N26" s="32"/>
      <c r="O26" s="31"/>
      <c r="P26" s="31"/>
      <c r="Q26" s="96">
        <v>23</v>
      </c>
      <c r="R26" s="97">
        <f>DATE(基本データ!$F$4,7,$G26)</f>
        <v>45496</v>
      </c>
      <c r="S26" s="32"/>
      <c r="T26" s="31"/>
      <c r="U26" s="31"/>
      <c r="V26" s="26"/>
      <c r="W26" s="26"/>
      <c r="X26" s="96">
        <v>23</v>
      </c>
      <c r="Y26" s="97">
        <f>DATE(基本データ!$F$4,8,$G26)</f>
        <v>45527</v>
      </c>
      <c r="Z26" s="98"/>
      <c r="AA26" s="30"/>
      <c r="AB26" s="30"/>
      <c r="AC26" s="96">
        <v>23</v>
      </c>
      <c r="AD26" s="97">
        <f>DATE(基本データ!$F$4,9,$G26)</f>
        <v>45558</v>
      </c>
      <c r="AE26" s="279" t="s">
        <v>529</v>
      </c>
      <c r="AF26" s="298"/>
      <c r="AG26" s="298"/>
      <c r="AH26" s="96">
        <v>23</v>
      </c>
      <c r="AI26" s="97">
        <f>DATE(基本データ!$F$4,10,$G26)</f>
        <v>45588</v>
      </c>
      <c r="AJ26" s="32"/>
      <c r="AK26" s="31"/>
      <c r="AL26" s="31"/>
      <c r="AM26" s="96">
        <v>23</v>
      </c>
      <c r="AN26" s="97">
        <f>DATE(基本データ!$F$4,11,$G26)</f>
        <v>45619</v>
      </c>
      <c r="AO26" s="32" t="s">
        <v>98</v>
      </c>
      <c r="AP26" s="31"/>
      <c r="AQ26" s="31"/>
      <c r="AR26" s="96">
        <v>23</v>
      </c>
      <c r="AS26" s="97">
        <f>DATE(基本データ!$F$4,12,$G26)</f>
        <v>45649</v>
      </c>
      <c r="AT26" s="32"/>
      <c r="AU26" s="31"/>
      <c r="AV26" s="31"/>
      <c r="AW26" s="26"/>
      <c r="AX26" s="26"/>
      <c r="AY26" s="96">
        <v>23</v>
      </c>
      <c r="AZ26" s="97">
        <f>DATE(基本データ!$H$4,1,$G26)</f>
        <v>45680</v>
      </c>
      <c r="BA26" s="98" t="s">
        <v>449</v>
      </c>
      <c r="BB26" s="31"/>
      <c r="BC26" s="31"/>
      <c r="BD26" s="96">
        <v>23</v>
      </c>
      <c r="BE26" s="97">
        <f>DATE(基本データ!$H$4,2,$G26)</f>
        <v>45711</v>
      </c>
      <c r="BF26" s="159" t="s">
        <v>327</v>
      </c>
      <c r="BG26" s="160"/>
      <c r="BH26" s="160"/>
      <c r="BI26" s="96">
        <v>23</v>
      </c>
      <c r="BJ26" s="97">
        <f>DATE(基本データ!$H$4,3,$G26)</f>
        <v>45739</v>
      </c>
      <c r="BK26" s="30"/>
      <c r="BL26" s="31"/>
      <c r="BM26" s="31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</row>
    <row r="27" spans="2:86" ht="15" customHeight="1" x14ac:dyDescent="0.15">
      <c r="B27" s="96">
        <v>24</v>
      </c>
      <c r="C27" s="97">
        <f>DATE(基本データ!$F$4,4,$B27)</f>
        <v>45406</v>
      </c>
      <c r="D27" s="32"/>
      <c r="E27" s="31"/>
      <c r="F27" s="31"/>
      <c r="G27" s="96">
        <v>24</v>
      </c>
      <c r="H27" s="97">
        <f>DATE(基本データ!$F$4,5,$G27)</f>
        <v>45436</v>
      </c>
      <c r="J27" s="31"/>
      <c r="K27" s="31"/>
      <c r="L27" s="96">
        <v>24</v>
      </c>
      <c r="M27" s="97">
        <f>DATE(基本データ!$F$4,6,$G27)</f>
        <v>45467</v>
      </c>
      <c r="N27" s="32"/>
      <c r="O27" s="31"/>
      <c r="P27" s="31"/>
      <c r="Q27" s="96">
        <v>24</v>
      </c>
      <c r="R27" s="97">
        <f>DATE(基本データ!$F$4,7,$G27)</f>
        <v>45497</v>
      </c>
      <c r="S27" s="165"/>
      <c r="T27" s="166"/>
      <c r="U27" s="166"/>
      <c r="V27" s="26"/>
      <c r="W27" s="26"/>
      <c r="X27" s="96">
        <v>24</v>
      </c>
      <c r="Y27" s="97">
        <f>DATE(基本データ!$F$4,8,$G27)</f>
        <v>45528</v>
      </c>
      <c r="Z27" s="32"/>
      <c r="AA27" s="30"/>
      <c r="AB27" s="30"/>
      <c r="AC27" s="96">
        <v>24</v>
      </c>
      <c r="AD27" s="97">
        <f>DATE(基本データ!$F$4,9,$G27)</f>
        <v>45559</v>
      </c>
      <c r="AE27" s="32"/>
      <c r="AF27" s="31"/>
      <c r="AG27" s="31"/>
      <c r="AH27" s="96">
        <v>24</v>
      </c>
      <c r="AI27" s="97">
        <f>DATE(基本データ!$F$4,10,$G27)</f>
        <v>45589</v>
      </c>
      <c r="AJ27" s="32"/>
      <c r="AK27" s="31"/>
      <c r="AL27" s="31"/>
      <c r="AM27" s="96">
        <v>24</v>
      </c>
      <c r="AN27" s="97">
        <f>DATE(基本データ!$F$4,11,$G27)</f>
        <v>45620</v>
      </c>
      <c r="AO27" s="32"/>
      <c r="AP27" s="31"/>
      <c r="AQ27" s="31"/>
      <c r="AR27" s="96">
        <v>24</v>
      </c>
      <c r="AS27" s="97">
        <f>DATE(基本データ!$F$4,12,$G27)</f>
        <v>45650</v>
      </c>
      <c r="AT27" s="32"/>
      <c r="AU27" s="31"/>
      <c r="AV27" s="31"/>
      <c r="AW27" s="26"/>
      <c r="AX27" s="26"/>
      <c r="AY27" s="96">
        <v>24</v>
      </c>
      <c r="AZ27" s="97">
        <f>DATE(基本データ!$H$4,1,$G27)</f>
        <v>45681</v>
      </c>
      <c r="BA27" s="98"/>
      <c r="BB27" s="31"/>
      <c r="BC27" s="31"/>
      <c r="BD27" s="96">
        <v>24</v>
      </c>
      <c r="BE27" s="97">
        <f>DATE(基本データ!$H$4,2,$G27)</f>
        <v>45712</v>
      </c>
      <c r="BF27" s="30" t="s">
        <v>505</v>
      </c>
      <c r="BG27" s="31"/>
      <c r="BH27" s="31"/>
      <c r="BI27" s="96">
        <v>24</v>
      </c>
      <c r="BJ27" s="97">
        <f>DATE(基本データ!$H$4,3,$G27)</f>
        <v>45740</v>
      </c>
      <c r="BK27" s="30"/>
      <c r="BL27" s="31"/>
      <c r="BM27" s="31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2:86" ht="15" customHeight="1" x14ac:dyDescent="0.15">
      <c r="B28" s="96">
        <v>25</v>
      </c>
      <c r="C28" s="97">
        <f>DATE(基本データ!$F$4,4,$B28)</f>
        <v>45407</v>
      </c>
      <c r="D28" s="32"/>
      <c r="E28" s="31"/>
      <c r="F28" s="31"/>
      <c r="G28" s="96">
        <v>25</v>
      </c>
      <c r="H28" s="97">
        <f>DATE(基本データ!$F$4,5,$G28)</f>
        <v>45437</v>
      </c>
      <c r="I28" s="32"/>
      <c r="J28" s="31"/>
      <c r="K28" s="31"/>
      <c r="L28" s="96">
        <v>25</v>
      </c>
      <c r="M28" s="97">
        <f>DATE(基本データ!$F$4,6,$G28)</f>
        <v>45468</v>
      </c>
      <c r="N28" s="32"/>
      <c r="O28" s="31"/>
      <c r="P28" s="31"/>
      <c r="Q28" s="96">
        <v>25</v>
      </c>
      <c r="R28" s="97">
        <f>DATE(基本データ!$F$4,7,$G28)</f>
        <v>45498</v>
      </c>
      <c r="S28" s="32"/>
      <c r="T28" s="31"/>
      <c r="U28" s="31"/>
      <c r="V28" s="26"/>
      <c r="W28" s="26"/>
      <c r="X28" s="96">
        <v>25</v>
      </c>
      <c r="Y28" s="97">
        <f>DATE(基本データ!$F$4,8,$G28)</f>
        <v>45529</v>
      </c>
      <c r="Z28" s="33"/>
      <c r="AA28" s="30"/>
      <c r="AB28" s="30"/>
      <c r="AC28" s="96">
        <v>25</v>
      </c>
      <c r="AD28" s="97">
        <f>DATE(基本データ!$F$4,9,$G28)</f>
        <v>45560</v>
      </c>
      <c r="AE28" s="32"/>
      <c r="AF28" s="31"/>
      <c r="AG28" s="31"/>
      <c r="AH28" s="96">
        <v>25</v>
      </c>
      <c r="AI28" s="97">
        <f>DATE(基本データ!$F$4,10,$G28)</f>
        <v>45590</v>
      </c>
      <c r="AJ28" s="32"/>
      <c r="AK28" s="31"/>
      <c r="AL28" s="31"/>
      <c r="AM28" s="96">
        <v>25</v>
      </c>
      <c r="AN28" s="97">
        <f>DATE(基本データ!$F$4,11,$G28)</f>
        <v>45621</v>
      </c>
      <c r="AO28" s="32"/>
      <c r="AP28" s="31"/>
      <c r="AQ28" s="31"/>
      <c r="AR28" s="96">
        <v>25</v>
      </c>
      <c r="AS28" s="97">
        <f>DATE(基本データ!$F$4,12,$G28)</f>
        <v>45651</v>
      </c>
      <c r="AT28" s="32"/>
      <c r="AU28" s="31"/>
      <c r="AV28" s="31"/>
      <c r="AW28" s="26"/>
      <c r="AX28" s="26"/>
      <c r="AY28" s="96">
        <v>25</v>
      </c>
      <c r="AZ28" s="97">
        <f>DATE(基本データ!$H$4,1,$G28)</f>
        <v>45682</v>
      </c>
      <c r="BA28" s="98"/>
      <c r="BB28" s="31"/>
      <c r="BC28" s="31"/>
      <c r="BD28" s="96">
        <v>25</v>
      </c>
      <c r="BE28" s="97">
        <f>DATE(基本データ!$H$4,2,$G28)</f>
        <v>45713</v>
      </c>
      <c r="BF28" s="30"/>
      <c r="BG28" s="31"/>
      <c r="BH28" s="31"/>
      <c r="BI28" s="96">
        <v>25</v>
      </c>
      <c r="BJ28" s="97">
        <f>DATE(基本データ!$H$4,3,$G28)</f>
        <v>45741</v>
      </c>
      <c r="BK28" s="30"/>
      <c r="BL28" s="31"/>
      <c r="BM28" s="31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</row>
    <row r="29" spans="2:86" ht="15" customHeight="1" x14ac:dyDescent="0.15">
      <c r="B29" s="96">
        <v>26</v>
      </c>
      <c r="C29" s="97">
        <f>DATE(基本データ!$F$4,4,$B29)</f>
        <v>45408</v>
      </c>
      <c r="D29" s="32"/>
      <c r="E29" s="31"/>
      <c r="F29" s="31"/>
      <c r="G29" s="96">
        <v>26</v>
      </c>
      <c r="H29" s="97">
        <f>DATE(基本データ!$F$4,5,$G29)</f>
        <v>45438</v>
      </c>
      <c r="I29" s="32"/>
      <c r="J29" s="31"/>
      <c r="K29" s="31"/>
      <c r="L29" s="96">
        <v>26</v>
      </c>
      <c r="M29" s="97">
        <f>DATE(基本データ!$F$4,6,$G29)</f>
        <v>45469</v>
      </c>
      <c r="N29" s="32"/>
      <c r="O29" s="31"/>
      <c r="P29" s="31"/>
      <c r="Q29" s="96">
        <v>26</v>
      </c>
      <c r="R29" s="97">
        <f>DATE(基本データ!$F$4,7,$G29)</f>
        <v>45499</v>
      </c>
      <c r="S29" s="33" t="s">
        <v>521</v>
      </c>
      <c r="T29" s="31"/>
      <c r="U29" s="31"/>
      <c r="V29" s="26"/>
      <c r="W29" s="26"/>
      <c r="X29" s="96">
        <v>26</v>
      </c>
      <c r="Y29" s="97">
        <f>DATE(基本データ!$F$4,8,$G29)</f>
        <v>45530</v>
      </c>
      <c r="Z29" s="32"/>
      <c r="AA29" s="30"/>
      <c r="AB29" s="30"/>
      <c r="AC29" s="96">
        <v>26</v>
      </c>
      <c r="AD29" s="97">
        <f>DATE(基本データ!$F$4,9,$G29)</f>
        <v>45561</v>
      </c>
      <c r="AE29" s="32"/>
      <c r="AF29" s="31"/>
      <c r="AG29" s="31"/>
      <c r="AH29" s="96">
        <v>26</v>
      </c>
      <c r="AI29" s="97">
        <f>DATE(基本データ!$F$4,10,$G29)</f>
        <v>45591</v>
      </c>
      <c r="AJ29" s="32"/>
      <c r="AK29" s="31"/>
      <c r="AL29" s="31"/>
      <c r="AM29" s="96">
        <v>26</v>
      </c>
      <c r="AN29" s="97">
        <f>DATE(基本データ!$F$4,11,$G29)</f>
        <v>45622</v>
      </c>
      <c r="AO29" s="32"/>
      <c r="AP29" s="31"/>
      <c r="AQ29" s="31"/>
      <c r="AR29" s="96">
        <v>26</v>
      </c>
      <c r="AS29" s="97">
        <f>DATE(基本データ!$F$4,12,$G29)</f>
        <v>45652</v>
      </c>
      <c r="AT29" s="32"/>
      <c r="AU29" s="31"/>
      <c r="AV29" s="31"/>
      <c r="AW29" s="26"/>
      <c r="AX29" s="26"/>
      <c r="AY29" s="96">
        <v>26</v>
      </c>
      <c r="AZ29" s="97">
        <f>DATE(基本データ!$H$4,1,$G29)</f>
        <v>45683</v>
      </c>
      <c r="BA29" s="32"/>
      <c r="BB29" s="31"/>
      <c r="BC29" s="31"/>
      <c r="BD29" s="96">
        <v>26</v>
      </c>
      <c r="BE29" s="97">
        <f>DATE(基本データ!$H$4,2,$G29)</f>
        <v>45714</v>
      </c>
      <c r="BF29" s="30"/>
      <c r="BG29" s="31"/>
      <c r="BH29" s="31"/>
      <c r="BI29" s="96">
        <v>26</v>
      </c>
      <c r="BJ29" s="97">
        <f>DATE(基本データ!$H$4,3,$G29)</f>
        <v>45742</v>
      </c>
      <c r="BK29" s="30"/>
      <c r="BL29" s="31"/>
      <c r="BM29" s="31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2:86" ht="15" customHeight="1" x14ac:dyDescent="0.15">
      <c r="B30" s="96">
        <v>27</v>
      </c>
      <c r="C30" s="97">
        <f>DATE(基本データ!$F$4,4,$B30)</f>
        <v>45409</v>
      </c>
      <c r="D30" s="32"/>
      <c r="E30" s="31"/>
      <c r="F30" s="31"/>
      <c r="G30" s="96">
        <v>27</v>
      </c>
      <c r="H30" s="97">
        <f>DATE(基本データ!$F$4,5,$G30)</f>
        <v>45439</v>
      </c>
      <c r="I30" s="32"/>
      <c r="J30" s="31"/>
      <c r="K30" s="31"/>
      <c r="L30" s="96">
        <v>27</v>
      </c>
      <c r="M30" s="97">
        <f>DATE(基本データ!$F$4,6,$G30)</f>
        <v>45470</v>
      </c>
      <c r="N30" s="164" t="s">
        <v>349</v>
      </c>
      <c r="O30" s="31"/>
      <c r="P30" s="31"/>
      <c r="Q30" s="96">
        <v>27</v>
      </c>
      <c r="R30" s="97">
        <f>DATE(基本データ!$F$4,7,$G30)</f>
        <v>45500</v>
      </c>
      <c r="S30" s="32"/>
      <c r="T30" s="31"/>
      <c r="U30" s="31"/>
      <c r="V30" s="26"/>
      <c r="W30" s="26"/>
      <c r="X30" s="96">
        <v>27</v>
      </c>
      <c r="Y30" s="97">
        <f>DATE(基本データ!$F$4,8,$G30)</f>
        <v>45531</v>
      </c>
      <c r="Z30" s="32"/>
      <c r="AA30" s="30"/>
      <c r="AB30" s="30"/>
      <c r="AC30" s="96">
        <v>27</v>
      </c>
      <c r="AD30" s="97">
        <f>DATE(基本データ!$F$4,9,$G30)</f>
        <v>45562</v>
      </c>
      <c r="AE30" s="32"/>
      <c r="AF30" s="31"/>
      <c r="AG30" s="31"/>
      <c r="AH30" s="96">
        <v>27</v>
      </c>
      <c r="AI30" s="97">
        <f>DATE(基本データ!$F$4,10,$G30)</f>
        <v>45592</v>
      </c>
      <c r="AJ30" s="32"/>
      <c r="AK30" s="31"/>
      <c r="AL30" s="31"/>
      <c r="AM30" s="96">
        <v>27</v>
      </c>
      <c r="AN30" s="97">
        <f>DATE(基本データ!$F$4,11,$G30)</f>
        <v>45623</v>
      </c>
      <c r="AO30" s="32"/>
      <c r="AP30" s="31"/>
      <c r="AQ30" s="31"/>
      <c r="AR30" s="96">
        <v>27</v>
      </c>
      <c r="AS30" s="97">
        <f>DATE(基本データ!$F$4,12,$G30)</f>
        <v>45653</v>
      </c>
      <c r="AT30" s="32"/>
      <c r="AU30" s="31"/>
      <c r="AV30" s="31"/>
      <c r="AW30" s="26"/>
      <c r="AX30" s="26"/>
      <c r="AY30" s="96">
        <v>27</v>
      </c>
      <c r="AZ30" s="97">
        <f>DATE(基本データ!$H$4,1,$G30)</f>
        <v>45684</v>
      </c>
      <c r="BA30" s="32"/>
      <c r="BB30" s="31"/>
      <c r="BC30" s="31"/>
      <c r="BD30" s="96">
        <v>27</v>
      </c>
      <c r="BE30" s="97">
        <f>DATE(基本データ!$H$4,2,$G30)</f>
        <v>45715</v>
      </c>
      <c r="BF30" s="30"/>
      <c r="BG30" s="31"/>
      <c r="BH30" s="31"/>
      <c r="BI30" s="96">
        <v>27</v>
      </c>
      <c r="BJ30" s="97">
        <f>DATE(基本データ!$H$4,3,$G30)</f>
        <v>45743</v>
      </c>
      <c r="BK30" s="168"/>
      <c r="BL30" s="166"/>
      <c r="BM30" s="166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</row>
    <row r="31" spans="2:86" ht="15" customHeight="1" x14ac:dyDescent="0.15">
      <c r="B31" s="96">
        <v>28</v>
      </c>
      <c r="C31" s="97">
        <f>DATE(基本データ!$F$4,4,$B31)</f>
        <v>45410</v>
      </c>
      <c r="D31" s="32"/>
      <c r="E31" s="31"/>
      <c r="F31" s="31"/>
      <c r="G31" s="96">
        <v>28</v>
      </c>
      <c r="H31" s="97">
        <f>DATE(基本データ!$F$4,5,$G31)</f>
        <v>45440</v>
      </c>
      <c r="I31" s="295" t="s">
        <v>510</v>
      </c>
      <c r="J31" s="31"/>
      <c r="K31" s="31"/>
      <c r="L31" s="96">
        <v>28</v>
      </c>
      <c r="M31" s="97">
        <f>DATE(基本データ!$F$4,6,$G31)</f>
        <v>45471</v>
      </c>
      <c r="N31" s="164"/>
      <c r="O31" s="31"/>
      <c r="P31" s="31"/>
      <c r="Q31" s="96">
        <v>28</v>
      </c>
      <c r="R31" s="97">
        <f>DATE(基本データ!$F$4,7,$G31)</f>
        <v>45501</v>
      </c>
      <c r="S31" s="33"/>
      <c r="T31" s="30"/>
      <c r="U31" s="30"/>
      <c r="V31" s="26"/>
      <c r="W31" s="26"/>
      <c r="X31" s="96">
        <v>28</v>
      </c>
      <c r="Y31" s="97">
        <f>DATE(基本データ!$F$4,8,$G31)</f>
        <v>45532</v>
      </c>
      <c r="Z31" s="32"/>
      <c r="AA31" s="30"/>
      <c r="AB31" s="30"/>
      <c r="AC31" s="96">
        <v>28</v>
      </c>
      <c r="AD31" s="97">
        <f>DATE(基本データ!$F$4,9,$G31)</f>
        <v>45563</v>
      </c>
      <c r="AE31" s="32"/>
      <c r="AF31" s="31"/>
      <c r="AG31" s="31"/>
      <c r="AH31" s="96">
        <v>28</v>
      </c>
      <c r="AI31" s="97">
        <f>DATE(基本データ!$F$4,10,$G31)</f>
        <v>45593</v>
      </c>
      <c r="AJ31" s="32"/>
      <c r="AK31" s="31"/>
      <c r="AL31" s="31"/>
      <c r="AM31" s="96">
        <v>28</v>
      </c>
      <c r="AN31" s="97">
        <f>DATE(基本データ!$F$4,11,$G31)</f>
        <v>45624</v>
      </c>
      <c r="AO31" s="32"/>
      <c r="AP31" s="31"/>
      <c r="AQ31" s="31"/>
      <c r="AR31" s="96">
        <v>28</v>
      </c>
      <c r="AS31" s="97">
        <f>DATE(基本データ!$F$4,12,$G31)</f>
        <v>45654</v>
      </c>
      <c r="AT31" s="32"/>
      <c r="AU31" s="31"/>
      <c r="AV31" s="31"/>
      <c r="AW31" s="26"/>
      <c r="AX31" s="26"/>
      <c r="AY31" s="96">
        <v>28</v>
      </c>
      <c r="AZ31" s="97">
        <f>DATE(基本データ!$H$4,1,$G31)</f>
        <v>45685</v>
      </c>
      <c r="BA31" s="32"/>
      <c r="BB31" s="31"/>
      <c r="BC31" s="31"/>
      <c r="BD31" s="96">
        <v>28</v>
      </c>
      <c r="BE31" s="97">
        <f>DATE(基本データ!$H$4,2,$G31)</f>
        <v>45716</v>
      </c>
      <c r="BF31" s="30"/>
      <c r="BG31" s="31"/>
      <c r="BH31" s="31"/>
      <c r="BI31" s="96">
        <v>28</v>
      </c>
      <c r="BJ31" s="97">
        <f>DATE(基本データ!$H$4,3,$G31)</f>
        <v>45744</v>
      </c>
      <c r="BK31" s="168"/>
      <c r="BL31" s="166"/>
      <c r="BM31" s="166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2:86" ht="15" customHeight="1" x14ac:dyDescent="0.15">
      <c r="B32" s="96">
        <v>29</v>
      </c>
      <c r="C32" s="97">
        <f>DATE(基本データ!$F$4,4,$B32)</f>
        <v>45411</v>
      </c>
      <c r="D32" s="32" t="s">
        <v>138</v>
      </c>
      <c r="E32" s="31"/>
      <c r="F32" s="31"/>
      <c r="G32" s="96">
        <v>29</v>
      </c>
      <c r="H32" s="97">
        <f>DATE(基本データ!$F$4,5,$G32)</f>
        <v>45441</v>
      </c>
      <c r="I32" s="33"/>
      <c r="J32" s="31"/>
      <c r="K32" s="31"/>
      <c r="L32" s="96">
        <v>29</v>
      </c>
      <c r="M32" s="97">
        <f>DATE(基本データ!$F$4,6,$G32)</f>
        <v>45472</v>
      </c>
      <c r="N32" s="164"/>
      <c r="O32" s="31"/>
      <c r="P32" s="31"/>
      <c r="Q32" s="96">
        <v>29</v>
      </c>
      <c r="R32" s="97">
        <f>DATE(基本データ!$F$4,7,$G32)</f>
        <v>45502</v>
      </c>
      <c r="S32" s="163" t="s">
        <v>523</v>
      </c>
      <c r="T32" s="168"/>
      <c r="U32" s="168"/>
      <c r="V32" s="26"/>
      <c r="W32" s="26"/>
      <c r="X32" s="96">
        <v>29</v>
      </c>
      <c r="Y32" s="97">
        <f>DATE(基本データ!$F$4,8,$G32)</f>
        <v>45533</v>
      </c>
      <c r="Z32" s="98"/>
      <c r="AA32" s="30"/>
      <c r="AB32" s="30"/>
      <c r="AC32" s="96">
        <v>29</v>
      </c>
      <c r="AD32" s="97">
        <f>DATE(基本データ!$F$4,9,$G32)</f>
        <v>45564</v>
      </c>
      <c r="AE32" s="32"/>
      <c r="AF32" s="31"/>
      <c r="AG32" s="31"/>
      <c r="AH32" s="96">
        <v>29</v>
      </c>
      <c r="AI32" s="97">
        <f>DATE(基本データ!$F$4,10,$G32)</f>
        <v>45594</v>
      </c>
      <c r="AJ32" s="32"/>
      <c r="AK32" s="31"/>
      <c r="AL32" s="31"/>
      <c r="AM32" s="96">
        <v>29</v>
      </c>
      <c r="AN32" s="97">
        <f>DATE(基本データ!$F$4,11,$G32)</f>
        <v>45625</v>
      </c>
      <c r="AO32" s="32"/>
      <c r="AP32" s="31"/>
      <c r="AQ32" s="31"/>
      <c r="AR32" s="96">
        <v>29</v>
      </c>
      <c r="AS32" s="97">
        <f>DATE(基本データ!$F$4,12,$G32)</f>
        <v>45655</v>
      </c>
      <c r="AT32" s="32"/>
      <c r="AU32" s="31"/>
      <c r="AV32" s="31"/>
      <c r="AW32" s="26"/>
      <c r="AX32" s="26"/>
      <c r="AY32" s="96">
        <v>29</v>
      </c>
      <c r="AZ32" s="97">
        <f>DATE(基本データ!$H$4,1,$G32)</f>
        <v>45686</v>
      </c>
      <c r="BA32" s="32"/>
      <c r="BB32" s="31"/>
      <c r="BC32" s="31"/>
      <c r="BD32" s="34"/>
      <c r="BE32" s="34"/>
      <c r="BF32" s="92"/>
      <c r="BG32" s="34"/>
      <c r="BH32" s="34"/>
      <c r="BI32" s="96">
        <v>29</v>
      </c>
      <c r="BJ32" s="97">
        <f>DATE(基本データ!$H$4,3,$G32)</f>
        <v>45745</v>
      </c>
      <c r="BK32" s="30"/>
      <c r="BL32" s="31"/>
      <c r="BM32" s="31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</row>
    <row r="33" spans="2:86" ht="15" customHeight="1" x14ac:dyDescent="0.15">
      <c r="B33" s="96">
        <v>30</v>
      </c>
      <c r="C33" s="97">
        <f>DATE(基本データ!$F$4,4,$B33)</f>
        <v>45412</v>
      </c>
      <c r="D33" s="32"/>
      <c r="E33" s="31"/>
      <c r="F33" s="31"/>
      <c r="G33" s="96">
        <v>30</v>
      </c>
      <c r="H33" s="97">
        <f>DATE(基本データ!$F$4,5,$G33)</f>
        <v>45442</v>
      </c>
      <c r="I33" s="32"/>
      <c r="J33" s="31"/>
      <c r="K33" s="31"/>
      <c r="L33" s="96">
        <v>30</v>
      </c>
      <c r="M33" s="97">
        <f>DATE(基本データ!$F$4,6,$G33)</f>
        <v>45473</v>
      </c>
      <c r="N33" s="32"/>
      <c r="O33" s="31"/>
      <c r="P33" s="31"/>
      <c r="Q33" s="96">
        <v>30</v>
      </c>
      <c r="R33" s="97">
        <f>DATE(基本データ!$F$4,7,$G33)</f>
        <v>45503</v>
      </c>
      <c r="S33" s="295"/>
      <c r="T33" s="168"/>
      <c r="U33" s="168"/>
      <c r="V33" s="26"/>
      <c r="W33" s="26"/>
      <c r="X33" s="96">
        <v>30</v>
      </c>
      <c r="Y33" s="97">
        <f>DATE(基本データ!$F$4,8,$G33)</f>
        <v>45534</v>
      </c>
      <c r="Z33" s="32"/>
      <c r="AA33" s="30"/>
      <c r="AB33" s="30"/>
      <c r="AC33" s="96">
        <v>30</v>
      </c>
      <c r="AD33" s="97">
        <f>DATE(基本データ!$F$4,9,$G33)</f>
        <v>45565</v>
      </c>
      <c r="AE33" s="32"/>
      <c r="AF33" s="31"/>
      <c r="AG33" s="31"/>
      <c r="AH33" s="96">
        <v>30</v>
      </c>
      <c r="AI33" s="97">
        <f>DATE(基本データ!$F$4,10,$G33)</f>
        <v>45595</v>
      </c>
      <c r="AJ33" s="32"/>
      <c r="AK33" s="31"/>
      <c r="AL33" s="31"/>
      <c r="AM33" s="96">
        <v>30</v>
      </c>
      <c r="AN33" s="97">
        <f>DATE(基本データ!$F$4,11,$G33)</f>
        <v>45626</v>
      </c>
      <c r="AO33" s="32"/>
      <c r="AP33" s="31"/>
      <c r="AQ33" s="31"/>
      <c r="AR33" s="96">
        <v>30</v>
      </c>
      <c r="AS33" s="97">
        <f>DATE(基本データ!$F$4,12,$G33)</f>
        <v>45656</v>
      </c>
      <c r="AT33" s="32"/>
      <c r="AU33" s="31"/>
      <c r="AV33" s="31"/>
      <c r="AW33" s="26"/>
      <c r="AX33" s="26"/>
      <c r="AY33" s="96">
        <v>30</v>
      </c>
      <c r="AZ33" s="97">
        <f>DATE(基本データ!$H$4,1,$G33)</f>
        <v>45687</v>
      </c>
      <c r="BA33" s="32"/>
      <c r="BB33" s="31"/>
      <c r="BC33" s="31"/>
      <c r="BD33" s="34"/>
      <c r="BE33" s="34"/>
      <c r="BF33" s="92"/>
      <c r="BG33" s="34"/>
      <c r="BH33" s="34"/>
      <c r="BI33" s="96">
        <v>30</v>
      </c>
      <c r="BJ33" s="97">
        <f>DATE(基本データ!$H$4,3,$G33)</f>
        <v>45746</v>
      </c>
      <c r="BK33" s="30"/>
      <c r="BL33" s="31"/>
      <c r="BM33" s="31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2:86" ht="15" customHeight="1" x14ac:dyDescent="0.15">
      <c r="B34" s="34"/>
      <c r="C34" s="34"/>
      <c r="D34" s="35"/>
      <c r="E34" s="34"/>
      <c r="F34" s="34"/>
      <c r="G34" s="96">
        <v>31</v>
      </c>
      <c r="H34" s="97">
        <f>DATE(基本データ!$F$4,5,$G34)</f>
        <v>45443</v>
      </c>
      <c r="I34" s="32"/>
      <c r="J34" s="31"/>
      <c r="K34" s="31"/>
      <c r="L34" s="34"/>
      <c r="M34" s="36"/>
      <c r="N34" s="35"/>
      <c r="O34" s="34"/>
      <c r="P34" s="34"/>
      <c r="Q34" s="96">
        <v>31</v>
      </c>
      <c r="R34" s="97">
        <f>DATE(基本データ!$F$4,7,$G34)</f>
        <v>45504</v>
      </c>
      <c r="S34" s="163"/>
      <c r="T34" s="30"/>
      <c r="U34" s="30"/>
      <c r="V34" s="26"/>
      <c r="W34" s="26"/>
      <c r="X34" s="96">
        <v>31</v>
      </c>
      <c r="Y34" s="97">
        <f>DATE(基本データ!$F$4,8,$G34)</f>
        <v>45535</v>
      </c>
      <c r="Z34" s="32"/>
      <c r="AA34" s="30"/>
      <c r="AB34" s="30"/>
      <c r="AC34" s="34"/>
      <c r="AD34" s="34"/>
      <c r="AE34" s="35"/>
      <c r="AF34" s="34"/>
      <c r="AG34" s="34"/>
      <c r="AH34" s="96">
        <v>31</v>
      </c>
      <c r="AI34" s="97">
        <f>DATE(基本データ!$F$4,10,$G34)</f>
        <v>45596</v>
      </c>
      <c r="AJ34" s="32"/>
      <c r="AK34" s="31"/>
      <c r="AL34" s="31"/>
      <c r="AM34" s="34"/>
      <c r="AN34" s="34"/>
      <c r="AO34" s="35"/>
      <c r="AP34" s="34"/>
      <c r="AQ34" s="34"/>
      <c r="AR34" s="96">
        <v>31</v>
      </c>
      <c r="AS34" s="97">
        <f>DATE(基本データ!$F$4,12,$G34)</f>
        <v>45657</v>
      </c>
      <c r="AT34" s="32"/>
      <c r="AU34" s="31"/>
      <c r="AV34" s="31"/>
      <c r="AW34" s="26"/>
      <c r="AX34" s="26"/>
      <c r="AY34" s="96">
        <v>31</v>
      </c>
      <c r="AZ34" s="97">
        <f>DATE(基本データ!$H$4,1,$G34)</f>
        <v>45688</v>
      </c>
      <c r="BA34" s="32"/>
      <c r="BB34" s="31"/>
      <c r="BC34" s="31"/>
      <c r="BD34" s="34"/>
      <c r="BE34" s="34"/>
      <c r="BF34" s="92"/>
      <c r="BG34" s="34"/>
      <c r="BH34" s="34"/>
      <c r="BI34" s="96">
        <v>31</v>
      </c>
      <c r="BJ34" s="97">
        <f>DATE(基本データ!$H$4,3,$G34)</f>
        <v>45747</v>
      </c>
      <c r="BK34" s="30"/>
      <c r="BL34" s="31"/>
      <c r="BM34" s="31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</row>
    <row r="35" spans="2:86" ht="14.45" customHeight="1" x14ac:dyDescent="0.15">
      <c r="E35" s="38" t="s">
        <v>53</v>
      </c>
      <c r="F35" s="38" t="s">
        <v>54</v>
      </c>
      <c r="J35" s="38" t="s">
        <v>53</v>
      </c>
      <c r="K35" s="38" t="s">
        <v>54</v>
      </c>
      <c r="O35" s="38" t="s">
        <v>53</v>
      </c>
      <c r="P35" s="38" t="s">
        <v>54</v>
      </c>
      <c r="T35" s="38" t="s">
        <v>53</v>
      </c>
      <c r="U35" s="38" t="s">
        <v>54</v>
      </c>
      <c r="AA35" s="38" t="s">
        <v>53</v>
      </c>
      <c r="AB35" s="38" t="s">
        <v>54</v>
      </c>
      <c r="AF35" s="38" t="s">
        <v>53</v>
      </c>
      <c r="AG35" s="38" t="s">
        <v>54</v>
      </c>
      <c r="AK35" s="38" t="s">
        <v>53</v>
      </c>
      <c r="AL35" s="38" t="s">
        <v>54</v>
      </c>
      <c r="AP35" s="38" t="s">
        <v>53</v>
      </c>
      <c r="AQ35" s="38" t="s">
        <v>54</v>
      </c>
      <c r="AU35" s="38" t="s">
        <v>53</v>
      </c>
      <c r="AV35" s="38" t="s">
        <v>54</v>
      </c>
      <c r="AX35" s="39"/>
      <c r="BB35" s="38" t="s">
        <v>53</v>
      </c>
      <c r="BC35" s="38" t="s">
        <v>54</v>
      </c>
      <c r="BG35" s="38" t="s">
        <v>53</v>
      </c>
      <c r="BH35" s="38" t="s">
        <v>54</v>
      </c>
      <c r="BL35" s="38" t="s">
        <v>53</v>
      </c>
      <c r="BM35" s="38" t="s">
        <v>54</v>
      </c>
    </row>
    <row r="36" spans="2:86" ht="14.45" customHeight="1" x14ac:dyDescent="0.15">
      <c r="C36" s="37"/>
      <c r="E36" s="40">
        <f>COUNTIF(E4:E34,"○")</f>
        <v>0</v>
      </c>
      <c r="F36" s="40">
        <f>COUNTIF(F4:F34,"○")</f>
        <v>0</v>
      </c>
      <c r="G36" s="37"/>
      <c r="J36" s="40">
        <f>COUNTIF(J4:J34,"○")</f>
        <v>0</v>
      </c>
      <c r="K36" s="40">
        <f>COUNTIF(K4:K34,"○")</f>
        <v>0</v>
      </c>
      <c r="O36" s="40">
        <f>COUNTIF(O4:O34,"○")</f>
        <v>0</v>
      </c>
      <c r="P36" s="40">
        <f>COUNTIF(P4:P34,"○")</f>
        <v>0</v>
      </c>
      <c r="T36" s="40">
        <f>COUNTIF(T4:T34,"○")</f>
        <v>0</v>
      </c>
      <c r="U36" s="40">
        <f>COUNTIF(U4:U34,"○")</f>
        <v>0</v>
      </c>
      <c r="Y36" s="37"/>
      <c r="Z36" s="37"/>
      <c r="AA36" s="40">
        <f>COUNTIF(AA4:AA34,"○")</f>
        <v>0</v>
      </c>
      <c r="AB36" s="40">
        <f>COUNTIF(AB4:AB34,"○")</f>
        <v>0</v>
      </c>
      <c r="AD36" s="37"/>
      <c r="AE36" s="37"/>
      <c r="AF36" s="40">
        <f>COUNTIF(AF4:AF34,"○")</f>
        <v>0</v>
      </c>
      <c r="AG36" s="40">
        <f>COUNTIF(AG4:AG34,"○")</f>
        <v>0</v>
      </c>
      <c r="AH36" s="37"/>
      <c r="AK36" s="40">
        <f>COUNTIF(AK4:AK34,"○")</f>
        <v>0</v>
      </c>
      <c r="AL36" s="40">
        <f>COUNTIF(AL4:AL34,"○")</f>
        <v>0</v>
      </c>
      <c r="AP36" s="40">
        <f>COUNTIF(AP4:AP34,"○")</f>
        <v>0</v>
      </c>
      <c r="AQ36" s="40">
        <f>COUNTIF(AQ4:AQ34,"○")</f>
        <v>0</v>
      </c>
      <c r="AU36" s="40">
        <f>COUNTIF(AU4:AU34,"○")</f>
        <v>0</v>
      </c>
      <c r="AV36" s="40">
        <f>COUNTIF(AV4:AV34,"○")</f>
        <v>0</v>
      </c>
      <c r="AX36" s="39"/>
      <c r="AZ36" s="37"/>
      <c r="BA36" s="37"/>
      <c r="BB36" s="40">
        <f>COUNTIF(BB4:BB34,"○")</f>
        <v>0</v>
      </c>
      <c r="BC36" s="40">
        <f>COUNTIF(BC4:BC34,"○")</f>
        <v>0</v>
      </c>
      <c r="BD36" s="37"/>
      <c r="BG36" s="40">
        <f>COUNTIF(BG4:BG34,"○")</f>
        <v>0</v>
      </c>
      <c r="BH36" s="40">
        <f>COUNTIF(BH4:BH34,"○")</f>
        <v>0</v>
      </c>
      <c r="BL36" s="40">
        <f>COUNTIF(BL4:BL34,"○")</f>
        <v>0</v>
      </c>
      <c r="BM36" s="40">
        <f>COUNTIF(BM4:BM34,"○")</f>
        <v>0</v>
      </c>
    </row>
    <row r="37" spans="2:86" ht="14.45" customHeight="1" x14ac:dyDescent="0.15">
      <c r="C37" s="37"/>
      <c r="E37" s="37"/>
      <c r="F37" s="37"/>
      <c r="G37" s="37"/>
      <c r="Y37" s="37"/>
      <c r="Z37" s="37"/>
      <c r="AA37" s="37"/>
      <c r="AB37" s="37"/>
      <c r="AD37" s="37"/>
      <c r="AE37" s="37"/>
      <c r="AF37" s="37"/>
      <c r="AG37" s="37"/>
      <c r="AH37" s="37"/>
      <c r="AX37" s="39"/>
      <c r="AZ37" s="37"/>
      <c r="BA37" s="37"/>
      <c r="BB37" s="37"/>
      <c r="BC37" s="37"/>
      <c r="BD37" s="37"/>
      <c r="BK37" s="41" t="s">
        <v>92</v>
      </c>
      <c r="BL37" s="42">
        <f>E36+J36+O36+T36++AA36+AF36+AK36+AP36+AU36+BB36+BG36+BL36</f>
        <v>0</v>
      </c>
      <c r="BM37" s="42">
        <f>F36+K36+P36+U36++AB36+AG36+AL36+AQ36+AV36+BC36+BH36+BM36</f>
        <v>0</v>
      </c>
    </row>
    <row r="38" spans="2:86" ht="12" customHeight="1" x14ac:dyDescent="0.15">
      <c r="C38" s="37"/>
      <c r="E38" s="37"/>
      <c r="F38" s="37"/>
      <c r="G38" s="37"/>
      <c r="Y38" s="37"/>
      <c r="Z38" s="37"/>
      <c r="AA38" s="37"/>
      <c r="AB38" s="37"/>
      <c r="AD38" s="37"/>
      <c r="AE38" s="37"/>
      <c r="AF38" s="37"/>
      <c r="AG38" s="37"/>
      <c r="AH38" s="37"/>
      <c r="AZ38" s="37"/>
      <c r="BA38" s="37"/>
      <c r="BB38" s="37"/>
      <c r="BC38" s="37"/>
      <c r="BD38" s="37"/>
    </row>
    <row r="39" spans="2:86" ht="12" customHeight="1" x14ac:dyDescent="0.15">
      <c r="C39" s="37"/>
      <c r="E39" s="37"/>
      <c r="F39" s="37"/>
      <c r="G39" s="37"/>
      <c r="Y39" s="37"/>
      <c r="Z39" s="37"/>
      <c r="AA39" s="37"/>
      <c r="AB39" s="37"/>
      <c r="AD39" s="37"/>
      <c r="AE39" s="37"/>
      <c r="AF39" s="37"/>
      <c r="AG39" s="37"/>
      <c r="AH39" s="37"/>
      <c r="AZ39" s="37"/>
      <c r="BA39" s="37"/>
      <c r="BB39" s="37"/>
      <c r="BC39" s="37"/>
      <c r="BD39" s="37"/>
    </row>
    <row r="40" spans="2:86" ht="12" customHeight="1" x14ac:dyDescent="0.15">
      <c r="C40" s="37"/>
      <c r="E40" s="37"/>
      <c r="F40" s="37"/>
      <c r="G40" s="37"/>
      <c r="Y40" s="37"/>
      <c r="Z40" s="37"/>
      <c r="AA40" s="37"/>
      <c r="AB40" s="37"/>
      <c r="AD40" s="37"/>
      <c r="AE40" s="37"/>
      <c r="AF40" s="37"/>
      <c r="AG40" s="37"/>
      <c r="AH40" s="37"/>
      <c r="AZ40" s="37"/>
      <c r="BA40" s="37"/>
      <c r="BB40" s="37"/>
      <c r="BC40" s="37"/>
      <c r="BD40" s="37"/>
    </row>
  </sheetData>
  <mergeCells count="18">
    <mergeCell ref="AR2:AV2"/>
    <mergeCell ref="AY2:BC2"/>
    <mergeCell ref="BD2:BH2"/>
    <mergeCell ref="BI2:BM2"/>
    <mergeCell ref="B1:D1"/>
    <mergeCell ref="X1:Z1"/>
    <mergeCell ref="AA1:AC1"/>
    <mergeCell ref="BB1:BD1"/>
    <mergeCell ref="B2:F2"/>
    <mergeCell ref="G2:K2"/>
    <mergeCell ref="L2:P2"/>
    <mergeCell ref="Q2:U2"/>
    <mergeCell ref="X2:AB2"/>
    <mergeCell ref="AC2:AG2"/>
    <mergeCell ref="AY1:AZ1"/>
    <mergeCell ref="AT1:AU1"/>
    <mergeCell ref="AH2:AL2"/>
    <mergeCell ref="AM2:AQ2"/>
  </mergeCells>
  <phoneticPr fontId="2"/>
  <conditionalFormatting sqref="F5:F7 F24:F33 F9:F22">
    <cfRule type="expression" dxfId="2388" priority="246" stopIfTrue="1">
      <formula>$B5=""</formula>
    </cfRule>
    <cfRule type="expression" dxfId="2387" priority="247">
      <formula>$D5="学年始休業日"</formula>
    </cfRule>
  </conditionalFormatting>
  <conditionalFormatting sqref="I4:K16 J17:K17 J31:K31 I18:K25 I28:K30 J26:K27 I32:K34">
    <cfRule type="expression" dxfId="2386" priority="248" stopIfTrue="1">
      <formula>$G4=""</formula>
    </cfRule>
    <cfRule type="expression" dxfId="2385" priority="249" stopIfTrue="1">
      <formula>OR(WEEKDAY($H4,2)&gt;5,COUNTIF(祝日,$H4)&gt;0)</formula>
    </cfRule>
    <cfRule type="expression" dxfId="2384" priority="250" stopIfTrue="1">
      <formula>AND(WEEKDAY($H4)=7,(AND(WEEKDAY($H4,2)=6,COUNTIF(祝日,$H4)=0)))</formula>
    </cfRule>
  </conditionalFormatting>
  <conditionalFormatting sqref="D4:F33">
    <cfRule type="expression" dxfId="2383" priority="251" stopIfTrue="1">
      <formula>$B4=""</formula>
    </cfRule>
    <cfRule type="expression" dxfId="2382" priority="252">
      <formula>OR(WEEKDAY($C4,2)&gt;5,COUNTIF(祝日,$C4)&gt;0)</formula>
    </cfRule>
    <cfRule type="expression" dxfId="2381" priority="253">
      <formula>AND(WEEKDAY($C4)=7,(AND(WEEKDAY($C4,2)=6,COUNTIF(祝日,$C4)=0)))</formula>
    </cfRule>
  </conditionalFormatting>
  <conditionalFormatting sqref="O7:P7 N8:P8 N10:P10 O9:P9 N6:P6 O4:P5 N20:P22 O18:P19 N13:P17 O11:P12 N25:P29 O23:P24 N32:P33 O30:P31">
    <cfRule type="expression" dxfId="2380" priority="254" stopIfTrue="1">
      <formula>$L4=""</formula>
    </cfRule>
    <cfRule type="expression" dxfId="2379" priority="255" stopIfTrue="1">
      <formula>OR(WEEKDAY($M4,2)&gt;5,COUNTIF(祝日,$M4)&gt;0)</formula>
    </cfRule>
    <cfRule type="expression" dxfId="2378" priority="256" stopIfTrue="1">
      <formula>AND(WEEKDAY($M4)=7,(AND(WEEKDAY($M4,2)=6,COUNTIF(祝日,$M4)=0)))</formula>
    </cfRule>
  </conditionalFormatting>
  <conditionalFormatting sqref="S4:U4 S9:U22 T7:U8 S8 S6:U6 T5:U5">
    <cfRule type="expression" dxfId="2377" priority="257" stopIfTrue="1">
      <formula>$Q4=""</formula>
    </cfRule>
    <cfRule type="expression" dxfId="2376" priority="258" stopIfTrue="1">
      <formula>OR(WEEKDAY($R4,2)&gt;5,COUNTIF(祝日,$R4)&gt;0)</formula>
    </cfRule>
    <cfRule type="expression" dxfId="2375" priority="259" stopIfTrue="1">
      <formula>AND(WEEKDAY($R4)=7,(AND(WEEKDAY($R4,2)=6,COUNTIF(祝日,$R4)=0)))</formula>
    </cfRule>
  </conditionalFormatting>
  <conditionalFormatting sqref="AF4:AG33 AE6:AE7 AE9:AE17">
    <cfRule type="expression" dxfId="2374" priority="260" stopIfTrue="1">
      <formula>$AC4=""</formula>
    </cfRule>
    <cfRule type="expression" dxfId="2373" priority="261" stopIfTrue="1">
      <formula>OR(WEEKDAY($AD4,2)&gt;5,COUNTIF(祝日,$AD4)&gt;0)</formula>
    </cfRule>
    <cfRule type="expression" dxfId="2372" priority="262" stopIfTrue="1">
      <formula>AND(WEEKDAY($AD4)=7,(AND(WEEKDAY($AD4,2)=6,COUNTIF(祝日,$AD4)=0)))</formula>
    </cfRule>
  </conditionalFormatting>
  <conditionalFormatting sqref="S24:U24 T31:U31">
    <cfRule type="expression" dxfId="2371" priority="263" stopIfTrue="1">
      <formula>$Q24=""</formula>
    </cfRule>
    <cfRule type="expression" dxfId="2370" priority="264" stopIfTrue="1">
      <formula>OR(WEEKDAY($R24,2)&gt;5,COUNTIF(祝日,$R24)&gt;0)</formula>
    </cfRule>
    <cfRule type="expression" dxfId="2369" priority="265" stopIfTrue="1">
      <formula>$S24="夏季休業日"</formula>
    </cfRule>
  </conditionalFormatting>
  <conditionalFormatting sqref="AK4:AL34 AJ14:AJ16 AJ18:AJ34">
    <cfRule type="expression" dxfId="2368" priority="266" stopIfTrue="1">
      <formula>$AH4=""</formula>
    </cfRule>
    <cfRule type="expression" dxfId="2367" priority="267" stopIfTrue="1">
      <formula>OR(WEEKDAY($AI4,2)&gt;5,COUNTIF(祝日,$AI4)&gt;0)</formula>
    </cfRule>
    <cfRule type="expression" dxfId="2366" priority="268" stopIfTrue="1">
      <formula>AND(WEEKDAY($AI4)=7,(AND(WEEKDAY($AI4,2)=6,COUNTIF(祝日,$AI4)=0)))</formula>
    </cfRule>
  </conditionalFormatting>
  <conditionalFormatting sqref="AP4:AQ33 AO19:AO33">
    <cfRule type="expression" dxfId="2365" priority="269" stopIfTrue="1">
      <formula>$AM4=""</formula>
    </cfRule>
    <cfRule type="expression" dxfId="2364" priority="270" stopIfTrue="1">
      <formula>OR(WEEKDAY($AN4,2)&gt;5,COUNTIF(祝日,$AN4)&gt;0)</formula>
    </cfRule>
    <cfRule type="expression" dxfId="2363" priority="271" stopIfTrue="1">
      <formula>AND(WEEKDAY($AN4)=7,(AND(WEEKDAY($AN4,2)=6,COUNTIF(祝日,$AN4)=0)))</formula>
    </cfRule>
  </conditionalFormatting>
  <conditionalFormatting sqref="AU4:AV34">
    <cfRule type="expression" dxfId="2362" priority="272" stopIfTrue="1">
      <formula>$AR4=""</formula>
    </cfRule>
    <cfRule type="expression" dxfId="2361" priority="273" stopIfTrue="1">
      <formula>OR(WEEKDAY($AS4,2)&gt;5,COUNTIF(祝日,$AS4)&gt;0)</formula>
    </cfRule>
    <cfRule type="expression" dxfId="2360" priority="274" stopIfTrue="1">
      <formula>AND(WEEKDAY($AS4)=7,(AND(WEEKDAY($AS4,2)=6,COUNTIF(祝日,$AS4)=0)))</formula>
    </cfRule>
  </conditionalFormatting>
  <conditionalFormatting sqref="AU31:AV32">
    <cfRule type="expression" dxfId="2359" priority="275" stopIfTrue="1">
      <formula>$AR31=""</formula>
    </cfRule>
    <cfRule type="expression" dxfId="2358" priority="276" stopIfTrue="1">
      <formula>OR(WEEKDAY($AS31,2)&gt;5,COUNTIF(祝日,$AS31)&gt;0)</formula>
    </cfRule>
    <cfRule type="expression" dxfId="2357" priority="277" stopIfTrue="1">
      <formula>$AT31="冬季休業日"</formula>
    </cfRule>
  </conditionalFormatting>
  <conditionalFormatting sqref="BB4:BC34">
    <cfRule type="expression" dxfId="2356" priority="278" stopIfTrue="1">
      <formula>$AY4=""</formula>
    </cfRule>
    <cfRule type="expression" dxfId="2355" priority="279" stopIfTrue="1">
      <formula>OR(WEEKDAY($AZ4,2)&gt;5,COUNTIF(祝日,$AZ4)&gt;0)</formula>
    </cfRule>
    <cfRule type="expression" dxfId="2354" priority="280" stopIfTrue="1">
      <formula>AND(WEEKDAY($AZ4)=7,(AND(WEEKDAY($AZ4,2)=6,COUNTIF(祝日,$AZ4)=0)))</formula>
    </cfRule>
  </conditionalFormatting>
  <conditionalFormatting sqref="BB7:BC8">
    <cfRule type="expression" dxfId="2353" priority="281" stopIfTrue="1">
      <formula>$AY7=""</formula>
    </cfRule>
    <cfRule type="expression" dxfId="2352" priority="282" stopIfTrue="1">
      <formula>OR(WEEKDAY($AZ7,2)&gt;5,COUNTIF(祝日,$AZ7)&gt;0)</formula>
    </cfRule>
    <cfRule type="expression" dxfId="2351" priority="283" stopIfTrue="1">
      <formula>$BA7="冬季休業日"</formula>
    </cfRule>
  </conditionalFormatting>
  <conditionalFormatting sqref="BG4:BH31 BG33:BH34">
    <cfRule type="expression" dxfId="2350" priority="284" stopIfTrue="1">
      <formula>$BD4=""</formula>
    </cfRule>
    <cfRule type="expression" dxfId="2349" priority="285" stopIfTrue="1">
      <formula>OR(WEEKDAY($BE4,2)&gt;5,COUNTIF(祝日,$BE4)&gt;0)</formula>
    </cfRule>
    <cfRule type="expression" dxfId="2348" priority="286" stopIfTrue="1">
      <formula>AND(WEEKDAY($BE4)=7,(AND(WEEKDAY($BE4,2)=6,COUNTIF(祝日,$BE4)=0)))</formula>
    </cfRule>
  </conditionalFormatting>
  <conditionalFormatting sqref="I32:K32">
    <cfRule type="expression" dxfId="2347" priority="293" stopIfTrue="1">
      <formula>$G32=""</formula>
    </cfRule>
  </conditionalFormatting>
  <conditionalFormatting sqref="N20:P22 O23:P24">
    <cfRule type="expression" dxfId="2346" priority="294" stopIfTrue="1">
      <formula>$L20=""</formula>
    </cfRule>
  </conditionalFormatting>
  <conditionalFormatting sqref="AK4:AL34 AJ14:AJ16 AJ18:AJ34">
    <cfRule type="expression" dxfId="2345" priority="295" stopIfTrue="1">
      <formula>$AH4=""</formula>
    </cfRule>
  </conditionalFormatting>
  <conditionalFormatting sqref="AA4:AB34 Z22 Z9:Z10 Z16:Z18 Z13:Z14 Z24:Z34">
    <cfRule type="expression" dxfId="2344" priority="243" stopIfTrue="1">
      <formula>$X4=""</formula>
    </cfRule>
    <cfRule type="expression" dxfId="2343" priority="244" stopIfTrue="1">
      <formula>OR(WEEKDAY($Y4,2)&gt;5,COUNTIF(祝日,$Y4)&gt;0)</formula>
    </cfRule>
    <cfRule type="expression" dxfId="2342" priority="245" stopIfTrue="1">
      <formula>AND(WEEKDAY($Y4)=7,(AND(WEEKDAY($Y4,2)=6,COUNTIF(祝日,$Y4)=0)))</formula>
    </cfRule>
  </conditionalFormatting>
  <conditionalFormatting sqref="AA32:AB32">
    <cfRule type="expression" dxfId="2341" priority="242" stopIfTrue="1">
      <formula>$AC32=""</formula>
    </cfRule>
  </conditionalFormatting>
  <conditionalFormatting sqref="AA33">
    <cfRule type="expression" dxfId="2340" priority="240" stopIfTrue="1">
      <formula>$AC33=""</formula>
    </cfRule>
  </conditionalFormatting>
  <conditionalFormatting sqref="AB33">
    <cfRule type="expression" dxfId="2339" priority="239" stopIfTrue="1">
      <formula>$AC33=""</formula>
    </cfRule>
  </conditionalFormatting>
  <conditionalFormatting sqref="F23">
    <cfRule type="expression" dxfId="2338" priority="233" stopIfTrue="1">
      <formula>$B23=""</formula>
    </cfRule>
    <cfRule type="expression" dxfId="2337" priority="234">
      <formula>OR(WEEKDAY($C23,2)&gt;5,COUNTIF(祝日,$C23)&gt;0)</formula>
    </cfRule>
    <cfRule type="expression" dxfId="2336" priority="235">
      <formula>$D23="学年始休業日"</formula>
    </cfRule>
  </conditionalFormatting>
  <conditionalFormatting sqref="D23:E23">
    <cfRule type="expression" dxfId="2335" priority="236" stopIfTrue="1">
      <formula>$B23=""</formula>
    </cfRule>
    <cfRule type="expression" dxfId="2334" priority="237">
      <formula>OR(WEEKDAY($C23,2)&gt;5,COUNTIF(祝日,$C23)&gt;0)</formula>
    </cfRule>
    <cfRule type="expression" dxfId="2333" priority="238">
      <formula>AND(WEEKDAY($C23)=7,(AND(WEEKDAY($C23,2)=6,COUNTIF(祝日,$C23)=0)))</formula>
    </cfRule>
  </conditionalFormatting>
  <conditionalFormatting sqref="BA4:BA34">
    <cfRule type="expression" dxfId="2332" priority="227" stopIfTrue="1">
      <formula>$AY4=""</formula>
    </cfRule>
    <cfRule type="expression" dxfId="2331" priority="228" stopIfTrue="1">
      <formula>OR(WEEKDAY($AZ4,2)&gt;5,COUNTIF(祝日,$AZ4)&gt;0)</formula>
    </cfRule>
    <cfRule type="expression" dxfId="2330" priority="229" stopIfTrue="1">
      <formula>AND(WEEKDAY($AZ4)=7,(AND(WEEKDAY($AZ4,2)=6,COUNTIF(祝日,$AZ4)=0)))</formula>
    </cfRule>
  </conditionalFormatting>
  <conditionalFormatting sqref="BA7:BA8">
    <cfRule type="expression" dxfId="2329" priority="230" stopIfTrue="1">
      <formula>$AY7=""</formula>
    </cfRule>
    <cfRule type="expression" dxfId="2328" priority="231" stopIfTrue="1">
      <formula>OR(WEEKDAY($AZ7,2)&gt;5,COUNTIF(祝日,$AZ7)&gt;0)</formula>
    </cfRule>
    <cfRule type="expression" dxfId="2327" priority="232" stopIfTrue="1">
      <formula>$BA7="冬季休業日"</formula>
    </cfRule>
  </conditionalFormatting>
  <conditionalFormatting sqref="BF4:BF31 BF33:BF34">
    <cfRule type="expression" dxfId="2326" priority="224" stopIfTrue="1">
      <formula>$BD4=""</formula>
    </cfRule>
    <cfRule type="expression" dxfId="2325" priority="225" stopIfTrue="1">
      <formula>OR(WEEKDAY($BE4,2)&gt;5,COUNTIF(祝日,$BE4)&gt;0)</formula>
    </cfRule>
    <cfRule type="expression" dxfId="2324" priority="226" stopIfTrue="1">
      <formula>AND(WEEKDAY($BE4)=7,(AND(WEEKDAY($BE4,2)=6,COUNTIF(祝日,$BE4)=0)))</formula>
    </cfRule>
  </conditionalFormatting>
  <conditionalFormatting sqref="Z6">
    <cfRule type="expression" dxfId="2323" priority="215" stopIfTrue="1">
      <formula>$X6=""</formula>
    </cfRule>
    <cfRule type="expression" dxfId="2322" priority="216" stopIfTrue="1">
      <formula>OR(WEEKDAY($Y6,2)&gt;5,COUNTIF(祝日,$Y6)&gt;0)</formula>
    </cfRule>
    <cfRule type="expression" dxfId="2321" priority="217" stopIfTrue="1">
      <formula>AND(WEEKDAY($Y6)=7,(AND(WEEKDAY($Y6,2)=6,COUNTIF(祝日,$Y6)=0)))</formula>
    </cfRule>
  </conditionalFormatting>
  <conditionalFormatting sqref="AE19:AE22 AE25:AE33">
    <cfRule type="expression" dxfId="2320" priority="211" stopIfTrue="1">
      <formula>$AC19=""</formula>
    </cfRule>
    <cfRule type="expression" dxfId="2319" priority="212" stopIfTrue="1">
      <formula>OR(WEEKDAY($AD19,2)&gt;5,COUNTIF(祝日,$AD19)&gt;0)</formula>
    </cfRule>
    <cfRule type="expression" dxfId="2318" priority="213" stopIfTrue="1">
      <formula>AND(WEEKDAY($AD19)=7,(AND(WEEKDAY($AD19,2)=6,COUNTIF(祝日,$AD19)=0)))</formula>
    </cfRule>
  </conditionalFormatting>
  <conditionalFormatting sqref="AJ4:AJ11">
    <cfRule type="expression" dxfId="2317" priority="207" stopIfTrue="1">
      <formula>$AH4=""</formula>
    </cfRule>
    <cfRule type="expression" dxfId="2316" priority="208" stopIfTrue="1">
      <formula>OR(WEEKDAY($AI4,2)&gt;5,COUNTIF(祝日,$AI4)&gt;0)</formula>
    </cfRule>
    <cfRule type="expression" dxfId="2315" priority="209" stopIfTrue="1">
      <formula>AND(WEEKDAY($AI4)=7,(AND(WEEKDAY($AI4,2)=6,COUNTIF(祝日,$AI4)=0)))</formula>
    </cfRule>
  </conditionalFormatting>
  <conditionalFormatting sqref="AJ4:AJ11">
    <cfRule type="expression" dxfId="2314" priority="210" stopIfTrue="1">
      <formula>$AH4=""</formula>
    </cfRule>
  </conditionalFormatting>
  <conditionalFormatting sqref="AO13:AO14 AO4:AO8 AO10 AO16">
    <cfRule type="expression" dxfId="2313" priority="200" stopIfTrue="1">
      <formula>$AM4=""</formula>
    </cfRule>
    <cfRule type="expression" dxfId="2312" priority="201" stopIfTrue="1">
      <formula>OR(WEEKDAY($AN4,2)&gt;5,COUNTIF(祝日,$AN4)&gt;0)</formula>
    </cfRule>
    <cfRule type="expression" dxfId="2311" priority="202" stopIfTrue="1">
      <formula>AND(WEEKDAY($AN4)=7,(AND(WEEKDAY($AN4,2)=6,COUNTIF(祝日,$AN4)=0)))</formula>
    </cfRule>
  </conditionalFormatting>
  <conditionalFormatting sqref="AO21:AO22">
    <cfRule type="expression" dxfId="2310" priority="203" stopIfTrue="1">
      <formula>$AM21=""</formula>
    </cfRule>
  </conditionalFormatting>
  <conditionalFormatting sqref="AT4:AT34">
    <cfRule type="expression" dxfId="2309" priority="194" stopIfTrue="1">
      <formula>$AR4=""</formula>
    </cfRule>
    <cfRule type="expression" dxfId="2308" priority="195" stopIfTrue="1">
      <formula>OR(WEEKDAY($AS4,2)&gt;5,COUNTIF(祝日,$AS4)&gt;0)</formula>
    </cfRule>
    <cfRule type="expression" dxfId="2307" priority="196" stopIfTrue="1">
      <formula>AND(WEEKDAY($AS4)=7,(AND(WEEKDAY($AS4,2)=6,COUNTIF(祝日,$AS4)=0)))</formula>
    </cfRule>
  </conditionalFormatting>
  <conditionalFormatting sqref="AT31:AT32">
    <cfRule type="expression" dxfId="2306" priority="197" stopIfTrue="1">
      <formula>$AR31=""</formula>
    </cfRule>
    <cfRule type="expression" dxfId="2305" priority="198" stopIfTrue="1">
      <formula>OR(WEEKDAY($AS31,2)&gt;5,COUNTIF(祝日,$AS31)&gt;0)</formula>
    </cfRule>
    <cfRule type="expression" dxfId="2304" priority="199" stopIfTrue="1">
      <formula>$AT31="冬季休業日"</formula>
    </cfRule>
  </conditionalFormatting>
  <conditionalFormatting sqref="BL23:BM23">
    <cfRule type="expression" dxfId="2303" priority="188" stopIfTrue="1">
      <formula>$BI23=""</formula>
    </cfRule>
    <cfRule type="expression" dxfId="2302" priority="189" stopIfTrue="1">
      <formula>OR(WEEKDAY($BJ23,2)&gt;5,COUNTIF(祝日,$BJ23)&gt;0)</formula>
    </cfRule>
    <cfRule type="expression" dxfId="2301" priority="190" stopIfTrue="1">
      <formula>AND(WEEKDAY($BJ23)=7,(AND(WEEKDAY($BJ23,2)=6,COUNTIF(祝日,$BJ23)=0)))</formula>
    </cfRule>
  </conditionalFormatting>
  <conditionalFormatting sqref="BK23">
    <cfRule type="expression" dxfId="2300" priority="185" stopIfTrue="1">
      <formula>$BI23=""</formula>
    </cfRule>
    <cfRule type="expression" dxfId="2299" priority="186" stopIfTrue="1">
      <formula>OR(WEEKDAY($BJ23,2)&gt;5,COUNTIF(祝日,$BJ23)&gt;0)</formula>
    </cfRule>
    <cfRule type="expression" dxfId="2298" priority="187" stopIfTrue="1">
      <formula>AND(WEEKDAY($BJ23)=7,(AND(WEEKDAY($BJ23,2)=6,COUNTIF(祝日,$BJ23)=0)))</formula>
    </cfRule>
  </conditionalFormatting>
  <conditionalFormatting sqref="BL24:BM25">
    <cfRule type="expression" dxfId="2297" priority="176" stopIfTrue="1">
      <formula>$BI24=""</formula>
    </cfRule>
    <cfRule type="expression" dxfId="2296" priority="177" stopIfTrue="1">
      <formula>OR(WEEKDAY($BJ24,2)&gt;5,COUNTIF(祝日,$BJ24)&gt;0)</formula>
    </cfRule>
    <cfRule type="expression" dxfId="2295" priority="178" stopIfTrue="1">
      <formula>AND(WEEKDAY($BJ24)=7,(AND(WEEKDAY($BJ24,2)=6,COUNTIF(祝日,$BJ24)=0)))</formula>
    </cfRule>
  </conditionalFormatting>
  <conditionalFormatting sqref="BK24:BK25">
    <cfRule type="expression" dxfId="2294" priority="173" stopIfTrue="1">
      <formula>$BI24=""</formula>
    </cfRule>
    <cfRule type="expression" dxfId="2293" priority="174" stopIfTrue="1">
      <formula>OR(WEEKDAY($BJ24,2)&gt;5,COUNTIF(祝日,$BJ24)&gt;0)</formula>
    </cfRule>
    <cfRule type="expression" dxfId="2292" priority="175" stopIfTrue="1">
      <formula>AND(WEEKDAY($BJ24)=7,(AND(WEEKDAY($BJ24,2)=6,COUNTIF(祝日,$BJ24)=0)))</formula>
    </cfRule>
  </conditionalFormatting>
  <conditionalFormatting sqref="BL26:BM34">
    <cfRule type="expression" dxfId="2291" priority="170" stopIfTrue="1">
      <formula>$BI26=""</formula>
    </cfRule>
    <cfRule type="expression" dxfId="2290" priority="171" stopIfTrue="1">
      <formula>OR(WEEKDAY($BJ26,2)&gt;5,COUNTIF(祝日,$BJ26)&gt;0)</formula>
    </cfRule>
    <cfRule type="expression" dxfId="2289" priority="172" stopIfTrue="1">
      <formula>AND(WEEKDAY($BJ26)=7,(AND(WEEKDAY($BJ26,2)=6,COUNTIF(祝日,$BJ26)=0)))</formula>
    </cfRule>
  </conditionalFormatting>
  <conditionalFormatting sqref="BK26:BK34">
    <cfRule type="expression" dxfId="2288" priority="167" stopIfTrue="1">
      <formula>$BI26=""</formula>
    </cfRule>
    <cfRule type="expression" dxfId="2287" priority="168" stopIfTrue="1">
      <formula>OR(WEEKDAY($BJ26,2)&gt;5,COUNTIF(祝日,$BJ26)&gt;0)</formula>
    </cfRule>
    <cfRule type="expression" dxfId="2286" priority="169" stopIfTrue="1">
      <formula>AND(WEEKDAY($BJ26)=7,(AND(WEEKDAY($BJ26,2)=6,COUNTIF(祝日,$BJ26)=0)))</formula>
    </cfRule>
  </conditionalFormatting>
  <conditionalFormatting sqref="BL4:BM23">
    <cfRule type="expression" dxfId="2285" priority="164" stopIfTrue="1">
      <formula>$BI4=""</formula>
    </cfRule>
    <cfRule type="expression" dxfId="2284" priority="165" stopIfTrue="1">
      <formula>OR(WEEKDAY($BJ4,2)&gt;5,COUNTIF(祝日,$BJ4)&gt;0)</formula>
    </cfRule>
    <cfRule type="expression" dxfId="2283" priority="166" stopIfTrue="1">
      <formula>AND(WEEKDAY($BJ4)=7,(AND(WEEKDAY($BJ4,2)=6,COUNTIF(祝日,$BJ4)=0)))</formula>
    </cfRule>
  </conditionalFormatting>
  <conditionalFormatting sqref="BK4:BK23">
    <cfRule type="expression" dxfId="2282" priority="161" stopIfTrue="1">
      <formula>$BI4=""</formula>
    </cfRule>
    <cfRule type="expression" dxfId="2281" priority="162" stopIfTrue="1">
      <formula>OR(WEEKDAY($BJ4,2)&gt;5,COUNTIF(祝日,$BJ4)&gt;0)</formula>
    </cfRule>
    <cfRule type="expression" dxfId="2280" priority="163" stopIfTrue="1">
      <formula>AND(WEEKDAY($BJ4)=7,(AND(WEEKDAY($BJ4,2)=6,COUNTIF(祝日,$BJ4)=0)))</formula>
    </cfRule>
  </conditionalFormatting>
  <conditionalFormatting sqref="S26:U26">
    <cfRule type="expression" dxfId="2279" priority="154" stopIfTrue="1">
      <formula>$Q26=""</formula>
    </cfRule>
    <cfRule type="expression" dxfId="2278" priority="155" stopIfTrue="1">
      <formula>OR(WEEKDAY($R26,2)&gt;5,COUNTIF(祝日,$R26)&gt;0)</formula>
    </cfRule>
    <cfRule type="expression" dxfId="2277" priority="156" stopIfTrue="1">
      <formula>AND(WEEKDAY($R26)=7,(AND(WEEKDAY($R26,2)=6,COUNTIF(祝日,$R26)=0)))</formula>
    </cfRule>
  </conditionalFormatting>
  <conditionalFormatting sqref="N16">
    <cfRule type="expression" dxfId="2276" priority="150" stopIfTrue="1">
      <formula>$L16=""</formula>
    </cfRule>
  </conditionalFormatting>
  <conditionalFormatting sqref="N15">
    <cfRule type="expression" dxfId="2275" priority="136" stopIfTrue="1">
      <formula>$L15=""</formula>
    </cfRule>
  </conditionalFormatting>
  <conditionalFormatting sqref="N7">
    <cfRule type="expression" dxfId="2274" priority="130" stopIfTrue="1">
      <formula>$L7=""</formula>
    </cfRule>
    <cfRule type="expression" dxfId="2273" priority="131" stopIfTrue="1">
      <formula>OR(WEEKDAY($M7,2)&gt;5,COUNTIF(祝日,$M7)&gt;0)</formula>
    </cfRule>
    <cfRule type="expression" dxfId="2272" priority="132" stopIfTrue="1">
      <formula>AND(WEEKDAY($M7)=7,(AND(WEEKDAY($M7,2)=6,COUNTIF(祝日,$M7)=0)))</formula>
    </cfRule>
  </conditionalFormatting>
  <conditionalFormatting sqref="S23:U23">
    <cfRule type="expression" dxfId="2271" priority="115" stopIfTrue="1">
      <formula>$Q23=""</formula>
    </cfRule>
    <cfRule type="expression" dxfId="2270" priority="116" stopIfTrue="1">
      <formula>OR(WEEKDAY($R23,2)&gt;5,COUNTIF(祝日,$R23)&gt;0)</formula>
    </cfRule>
    <cfRule type="expression" dxfId="2269" priority="117" stopIfTrue="1">
      <formula>AND(WEEKDAY($R23)=7,(AND(WEEKDAY($R23,2)=6,COUNTIF(祝日,$R23)=0)))</formula>
    </cfRule>
  </conditionalFormatting>
  <conditionalFormatting sqref="S28:U28 S30:U30 T29:U29">
    <cfRule type="expression" dxfId="2268" priority="124" stopIfTrue="1">
      <formula>$Q28=""</formula>
    </cfRule>
    <cfRule type="expression" dxfId="2267" priority="125" stopIfTrue="1">
      <formula>OR(WEEKDAY($R28,2)&gt;5,COUNTIF(祝日,$R28)&gt;0)</formula>
    </cfRule>
    <cfRule type="expression" dxfId="2266" priority="126" stopIfTrue="1">
      <formula>AND(WEEKDAY($R28)=7,(AND(WEEKDAY($R28,2)=6,COUNTIF(祝日,$R28)=0)))</formula>
    </cfRule>
  </conditionalFormatting>
  <conditionalFormatting sqref="S31">
    <cfRule type="expression" dxfId="2265" priority="105" stopIfTrue="1">
      <formula>$Q31=""</formula>
    </cfRule>
    <cfRule type="expression" dxfId="2264" priority="106" stopIfTrue="1">
      <formula>OR(WEEKDAY($R31,2)&gt;5,COUNTIF(祝日,$R31)&gt;0)</formula>
    </cfRule>
    <cfRule type="expression" dxfId="2263" priority="107" stopIfTrue="1">
      <formula>AND(WEEKDAY($R31)=7,(AND(WEEKDAY($R31,2)=6,COUNTIF(祝日,$R31)=0)))</formula>
    </cfRule>
  </conditionalFormatting>
  <conditionalFormatting sqref="I31">
    <cfRule type="expression" dxfId="2262" priority="101" stopIfTrue="1">
      <formula>$G33=""</formula>
    </cfRule>
  </conditionalFormatting>
  <conditionalFormatting sqref="I31">
    <cfRule type="expression" dxfId="2261" priority="102" stopIfTrue="1">
      <formula>$G33=""</formula>
    </cfRule>
    <cfRule type="expression" dxfId="2260" priority="103" stopIfTrue="1">
      <formula>OR(WEEKDAY($H33,2)&gt;5,COUNTIF(祝日,$H33)&gt;0)</formula>
    </cfRule>
    <cfRule type="expression" dxfId="2259" priority="104" stopIfTrue="1">
      <formula>AND(WEEKDAY($H33)=7,(AND(WEEKDAY($H33,2)=6,COUNTIF(祝日,$H33)=0)))</formula>
    </cfRule>
  </conditionalFormatting>
  <conditionalFormatting sqref="I17">
    <cfRule type="expression" dxfId="2258" priority="98" stopIfTrue="1">
      <formula>$G11=""</formula>
    </cfRule>
    <cfRule type="expression" dxfId="2257" priority="99" stopIfTrue="1">
      <formula>OR(WEEKDAY($H11,2)&gt;5,COUNTIF(祝日,$H11)&gt;0)</formula>
    </cfRule>
    <cfRule type="expression" dxfId="2256" priority="100" stopIfTrue="1">
      <formula>AND(WEEKDAY($H11)=7,(AND(WEEKDAY($H11,2)=6,COUNTIF(祝日,$H11)=0)))</formula>
    </cfRule>
  </conditionalFormatting>
  <conditionalFormatting sqref="Z5">
    <cfRule type="expression" dxfId="2255" priority="89" stopIfTrue="1">
      <formula>$X5=""</formula>
    </cfRule>
    <cfRule type="expression" dxfId="2254" priority="90" stopIfTrue="1">
      <formula>OR(WEEKDAY($Y5,2)&gt;5,COUNTIF(祝日,$Y5)&gt;0)</formula>
    </cfRule>
    <cfRule type="expression" dxfId="2253" priority="91" stopIfTrue="1">
      <formula>AND(WEEKDAY($Y5)=7,(AND(WEEKDAY($Y5,2)=6,COUNTIF(祝日,$Y5)=0)))</formula>
    </cfRule>
  </conditionalFormatting>
  <conditionalFormatting sqref="Z7:Z8">
    <cfRule type="expression" dxfId="2252" priority="86" stopIfTrue="1">
      <formula>$X7=""</formula>
    </cfRule>
    <cfRule type="expression" dxfId="2251" priority="87" stopIfTrue="1">
      <formula>OR(WEEKDAY($Y7,2)&gt;5,COUNTIF(祝日,$Y7)&gt;0)</formula>
    </cfRule>
    <cfRule type="expression" dxfId="2250" priority="88" stopIfTrue="1">
      <formula>AND(WEEKDAY($Y7)=7,(AND(WEEKDAY($Y7,2)=6,COUNTIF(祝日,$Y7)=0)))</formula>
    </cfRule>
  </conditionalFormatting>
  <conditionalFormatting sqref="AE18">
    <cfRule type="expression" dxfId="2249" priority="71" stopIfTrue="1">
      <formula>$Q18=""</formula>
    </cfRule>
    <cfRule type="expression" dxfId="2248" priority="72" stopIfTrue="1">
      <formula>OR(WEEKDAY($R18,2)&gt;5,COUNTIF(祝日,$R18)&gt;0)</formula>
    </cfRule>
    <cfRule type="expression" dxfId="2247" priority="73" stopIfTrue="1">
      <formula>AND(WEEKDAY($R18)=7,(AND(WEEKDAY($R18,2)=6,COUNTIF(祝日,$R18)=0)))</formula>
    </cfRule>
  </conditionalFormatting>
  <conditionalFormatting sqref="AE24">
    <cfRule type="expression" dxfId="2246" priority="68" stopIfTrue="1">
      <formula>$Q24=""</formula>
    </cfRule>
    <cfRule type="expression" dxfId="2245" priority="69" stopIfTrue="1">
      <formula>OR(WEEKDAY($R24,2)&gt;5,COUNTIF(祝日,$R24)&gt;0)</formula>
    </cfRule>
    <cfRule type="expression" dxfId="2244" priority="70" stopIfTrue="1">
      <formula>AND(WEEKDAY($R24)=7,(AND(WEEKDAY($R24,2)=6,COUNTIF(祝日,$R24)=0)))</formula>
    </cfRule>
  </conditionalFormatting>
  <conditionalFormatting sqref="AO11">
    <cfRule type="expression" dxfId="2243" priority="59" stopIfTrue="1">
      <formula>$X12=""</formula>
    </cfRule>
    <cfRule type="expression" dxfId="2242" priority="60" stopIfTrue="1">
      <formula>OR(WEEKDAY($Y12,2)&gt;5,COUNTIF(祝日,$Y12)&gt;0)</formula>
    </cfRule>
    <cfRule type="expression" dxfId="2241" priority="61" stopIfTrue="1">
      <formula>AND(WEEKDAY($Y12)=7,(AND(WEEKDAY($Y12,2)=6,COUNTIF(祝日,$Y12)=0)))</formula>
    </cfRule>
  </conditionalFormatting>
  <conditionalFormatting sqref="I26">
    <cfRule type="expression" dxfId="2240" priority="960" stopIfTrue="1">
      <formula>$G27=""</formula>
    </cfRule>
    <cfRule type="expression" dxfId="2239" priority="961" stopIfTrue="1">
      <formula>OR(WEEKDAY($H27,2)&gt;5,COUNTIF(祝日,$H27)&gt;0)</formula>
    </cfRule>
    <cfRule type="expression" dxfId="2238" priority="962" stopIfTrue="1">
      <formula>AND(WEEKDAY($H27)=7,(AND(WEEKDAY($H27,2)=6,COUNTIF(祝日,$H27)=0)))</formula>
    </cfRule>
  </conditionalFormatting>
  <conditionalFormatting sqref="N9">
    <cfRule type="expression" dxfId="2237" priority="966" stopIfTrue="1">
      <formula>$G34=""</formula>
    </cfRule>
    <cfRule type="expression" dxfId="2236" priority="967" stopIfTrue="1">
      <formula>OR(WEEKDAY($H34,2)&gt;5,COUNTIF(祝日,$H34)&gt;0)</formula>
    </cfRule>
    <cfRule type="expression" dxfId="2235" priority="968" stopIfTrue="1">
      <formula>AND(WEEKDAY($H34)=7,(AND(WEEKDAY($H34,2)=6,COUNTIF(祝日,$H34)=0)))</formula>
    </cfRule>
  </conditionalFormatting>
  <conditionalFormatting sqref="N18 N11 N23 N4:N5">
    <cfRule type="expression" dxfId="2234" priority="972" stopIfTrue="1">
      <formula>$L5=""</formula>
    </cfRule>
    <cfRule type="expression" dxfId="2233" priority="973" stopIfTrue="1">
      <formula>OR(WEEKDAY($M5,2)&gt;5,COUNTIF(祝日,$M5)&gt;0)</formula>
    </cfRule>
    <cfRule type="expression" dxfId="2232" priority="974" stopIfTrue="1">
      <formula>AND(WEEKDAY($M5)=7,(AND(WEEKDAY($M5,2)=6,COUNTIF(祝日,$M5)=0)))</formula>
    </cfRule>
  </conditionalFormatting>
  <conditionalFormatting sqref="AE4">
    <cfRule type="expression" dxfId="2231" priority="984" stopIfTrue="1">
      <formula>$AC8=""</formula>
    </cfRule>
    <cfRule type="expression" dxfId="2230" priority="985" stopIfTrue="1">
      <formula>OR(WEEKDAY($AD8,2)&gt;5,COUNTIF(祝日,$AD8)&gt;0)</formula>
    </cfRule>
    <cfRule type="expression" dxfId="2229" priority="986" stopIfTrue="1">
      <formula>AND(WEEKDAY($AD8)=7,(AND(WEEKDAY($AD8,2)=6,COUNTIF(祝日,$AD8)=0)))</formula>
    </cfRule>
  </conditionalFormatting>
  <conditionalFormatting sqref="AJ12">
    <cfRule type="expression" dxfId="2228" priority="990" stopIfTrue="1">
      <formula>$AH13=""</formula>
    </cfRule>
    <cfRule type="expression" dxfId="2227" priority="991" stopIfTrue="1">
      <formula>OR(WEEKDAY($AI13,2)&gt;5,COUNTIF(祝日,$AI13)&gt;0)</formula>
    </cfRule>
    <cfRule type="expression" dxfId="2226" priority="992" stopIfTrue="1">
      <formula>AND(WEEKDAY($AI13)=7,(AND(WEEKDAY($AI13,2)=6,COUNTIF(祝日,$AI13)=0)))</formula>
    </cfRule>
  </conditionalFormatting>
  <conditionalFormatting sqref="AJ12">
    <cfRule type="expression" dxfId="2225" priority="994" stopIfTrue="1">
      <formula>$AH13=""</formula>
    </cfRule>
  </conditionalFormatting>
  <conditionalFormatting sqref="AO17">
    <cfRule type="expression" dxfId="2224" priority="998" stopIfTrue="1">
      <formula>$AM18=""</formula>
    </cfRule>
    <cfRule type="expression" dxfId="2223" priority="999" stopIfTrue="1">
      <formula>OR(WEEKDAY($AN18,2)&gt;5,COUNTIF(祝日,$AN18)&gt;0)</formula>
    </cfRule>
    <cfRule type="expression" dxfId="2222" priority="1000" stopIfTrue="1">
      <formula>AND(WEEKDAY($AN18)=7,(AND(WEEKDAY($AN18,2)=6,COUNTIF(祝日,$AN18)=0)))</formula>
    </cfRule>
  </conditionalFormatting>
  <conditionalFormatting sqref="Z20:Z21">
    <cfRule type="expression" dxfId="2221" priority="47" stopIfTrue="1">
      <formula>$X20=""</formula>
    </cfRule>
    <cfRule type="expression" dxfId="2220" priority="48" stopIfTrue="1">
      <formula>OR(WEEKDAY($Y20,2)&gt;5,COUNTIF(祝日,$Y20)&gt;0)</formula>
    </cfRule>
    <cfRule type="expression" dxfId="2219" priority="49" stopIfTrue="1">
      <formula>AND(WEEKDAY($Y20)=7,(AND(WEEKDAY($Y20,2)=6,COUNTIF(祝日,$Y20)=0)))</formula>
    </cfRule>
  </conditionalFormatting>
  <conditionalFormatting sqref="N24">
    <cfRule type="expression" dxfId="2218" priority="44" stopIfTrue="1">
      <formula>$L24=""</formula>
    </cfRule>
    <cfRule type="expression" dxfId="2217" priority="45" stopIfTrue="1">
      <formula>OR(WEEKDAY($M24,2)&gt;5,COUNTIF(祝日,$M24)&gt;0)</formula>
    </cfRule>
    <cfRule type="expression" dxfId="2216" priority="46" stopIfTrue="1">
      <formula>AND(WEEKDAY($M24)=7,(AND(WEEKDAY($M24,2)=6,COUNTIF(祝日,$M24)=0)))</formula>
    </cfRule>
  </conditionalFormatting>
  <conditionalFormatting sqref="S29">
    <cfRule type="expression" dxfId="2215" priority="41" stopIfTrue="1">
      <formula>$Q29=""</formula>
    </cfRule>
    <cfRule type="expression" dxfId="2214" priority="42" stopIfTrue="1">
      <formula>OR(WEEKDAY($R29,2)&gt;5,COUNTIF(祝日,$R29)&gt;0)</formula>
    </cfRule>
    <cfRule type="expression" dxfId="2213" priority="43" stopIfTrue="1">
      <formula>AND(WEEKDAY($R29)=7,(AND(WEEKDAY($R29,2)=6,COUNTIF(祝日,$R29)=0)))</formula>
    </cfRule>
  </conditionalFormatting>
  <conditionalFormatting sqref="S32">
    <cfRule type="expression" dxfId="2212" priority="38" stopIfTrue="1">
      <formula>$Q28=""</formula>
    </cfRule>
    <cfRule type="expression" dxfId="2211" priority="39" stopIfTrue="1">
      <formula>OR(WEEKDAY($R28,2)&gt;5,COUNTIF(祝日,$R28)&gt;0)</formula>
    </cfRule>
    <cfRule type="expression" dxfId="2210" priority="40" stopIfTrue="1">
      <formula>AND(WEEKDAY($R28)=7,(AND(WEEKDAY($R28,2)=6,COUNTIF(祝日,$R28)=0)))</formula>
    </cfRule>
  </conditionalFormatting>
  <conditionalFormatting sqref="Z4">
    <cfRule type="expression" dxfId="2209" priority="35" stopIfTrue="1">
      <formula>$X4=""</formula>
    </cfRule>
    <cfRule type="expression" dxfId="2208" priority="36" stopIfTrue="1">
      <formula>OR(WEEKDAY($Y4,2)&gt;5,COUNTIF(祝日,$Y4)&gt;0)</formula>
    </cfRule>
    <cfRule type="expression" dxfId="2207" priority="37" stopIfTrue="1">
      <formula>AND(WEEKDAY($Y4)=7,(AND(WEEKDAY($Y4,2)=6,COUNTIF(祝日,$Y4)=0)))</formula>
    </cfRule>
  </conditionalFormatting>
  <conditionalFormatting sqref="Z15">
    <cfRule type="expression" dxfId="2206" priority="32" stopIfTrue="1">
      <formula>$G15=""</formula>
    </cfRule>
    <cfRule type="expression" dxfId="2205" priority="33" stopIfTrue="1">
      <formula>OR(WEEKDAY($H15,2)&gt;5,COUNTIF(祝日,$H15)&gt;0)</formula>
    </cfRule>
    <cfRule type="expression" dxfId="2204" priority="34" stopIfTrue="1">
      <formula>AND(WEEKDAY($H15)=7,(AND(WEEKDAY($H15,2)=6,COUNTIF(祝日,$H15)=0)))</formula>
    </cfRule>
  </conditionalFormatting>
  <conditionalFormatting sqref="Z11">
    <cfRule type="expression" dxfId="2203" priority="29" stopIfTrue="1">
      <formula>$X11=""</formula>
    </cfRule>
    <cfRule type="expression" dxfId="2202" priority="30" stopIfTrue="1">
      <formula>OR(WEEKDAY($Y11,2)&gt;5,COUNTIF(祝日,$Y11)&gt;0)</formula>
    </cfRule>
    <cfRule type="expression" dxfId="2201" priority="31" stopIfTrue="1">
      <formula>AND(WEEKDAY($Y11)=7,(AND(WEEKDAY($Y11,2)=6,COUNTIF(祝日,$Y11)=0)))</formula>
    </cfRule>
  </conditionalFormatting>
  <conditionalFormatting sqref="Z12">
    <cfRule type="expression" dxfId="2200" priority="26" stopIfTrue="1">
      <formula>$X12=""</formula>
    </cfRule>
    <cfRule type="expression" dxfId="2199" priority="27" stopIfTrue="1">
      <formula>OR(WEEKDAY($Y12,2)&gt;5,COUNTIF(祝日,$Y12)&gt;0)</formula>
    </cfRule>
    <cfRule type="expression" dxfId="2198" priority="28" stopIfTrue="1">
      <formula>AND(WEEKDAY($Y12)=7,(AND(WEEKDAY($Y12,2)=6,COUNTIF(祝日,$Y12)=0)))</formula>
    </cfRule>
  </conditionalFormatting>
  <conditionalFormatting sqref="AE5">
    <cfRule type="expression" dxfId="2197" priority="23" stopIfTrue="1">
      <formula>$AC9=""</formula>
    </cfRule>
    <cfRule type="expression" dxfId="2196" priority="24" stopIfTrue="1">
      <formula>OR(WEEKDAY($AD9,2)&gt;5,COUNTIF(祝日,$AD9)&gt;0)</formula>
    </cfRule>
    <cfRule type="expression" dxfId="2195" priority="25" stopIfTrue="1">
      <formula>AND(WEEKDAY($AD9)=7,(AND(WEEKDAY($AD9,2)=6,COUNTIF(祝日,$AD9)=0)))</formula>
    </cfRule>
  </conditionalFormatting>
  <conditionalFormatting sqref="AJ17">
    <cfRule type="expression" dxfId="2194" priority="19" stopIfTrue="1">
      <formula>$AH18=""</formula>
    </cfRule>
    <cfRule type="expression" dxfId="2193" priority="20" stopIfTrue="1">
      <formula>OR(WEEKDAY($AI18,2)&gt;5,COUNTIF(祝日,$AI18)&gt;0)</formula>
    </cfRule>
    <cfRule type="expression" dxfId="2192" priority="21" stopIfTrue="1">
      <formula>AND(WEEKDAY($AI18)=7,(AND(WEEKDAY($AI18,2)=6,COUNTIF(祝日,$AI18)=0)))</formula>
    </cfRule>
  </conditionalFormatting>
  <conditionalFormatting sqref="AJ17">
    <cfRule type="expression" dxfId="2191" priority="22" stopIfTrue="1">
      <formula>$AH18=""</formula>
    </cfRule>
  </conditionalFormatting>
  <conditionalFormatting sqref="AO9">
    <cfRule type="expression" dxfId="2190" priority="16" stopIfTrue="1">
      <formula>$X10=""</formula>
    </cfRule>
    <cfRule type="expression" dxfId="2189" priority="17" stopIfTrue="1">
      <formula>OR(WEEKDAY($Y10,2)&gt;5,COUNTIF(祝日,$Y10)&gt;0)</formula>
    </cfRule>
    <cfRule type="expression" dxfId="2188" priority="18" stopIfTrue="1">
      <formula>AND(WEEKDAY($Y10)=7,(AND(WEEKDAY($Y10,2)=6,COUNTIF(祝日,$Y10)=0)))</formula>
    </cfRule>
  </conditionalFormatting>
  <conditionalFormatting sqref="AO15">
    <cfRule type="expression" dxfId="2187" priority="13" stopIfTrue="1">
      <formula>$AM16=""</formula>
    </cfRule>
    <cfRule type="expression" dxfId="2186" priority="14" stopIfTrue="1">
      <formula>OR(WEEKDAY($AN16,2)&gt;5,COUNTIF(祝日,$AN16)&gt;0)</formula>
    </cfRule>
    <cfRule type="expression" dxfId="2185" priority="15" stopIfTrue="1">
      <formula>AND(WEEKDAY($AN16)=7,(AND(WEEKDAY($AN16,2)=6,COUNTIF(祝日,$AN16)=0)))</formula>
    </cfRule>
  </conditionalFormatting>
  <conditionalFormatting sqref="N31">
    <cfRule type="expression" dxfId="2184" priority="10" stopIfTrue="1">
      <formula>$L31=""</formula>
    </cfRule>
    <cfRule type="expression" dxfId="2183" priority="11" stopIfTrue="1">
      <formula>OR(WEEKDAY($M31,2)&gt;5,COUNTIF(祝日,$M31)&gt;0)</formula>
    </cfRule>
    <cfRule type="expression" dxfId="2182" priority="12" stopIfTrue="1">
      <formula>AND(WEEKDAY($M31)=7,(AND(WEEKDAY($M31,2)=6,COUNTIF(祝日,$M31)=0)))</formula>
    </cfRule>
  </conditionalFormatting>
  <conditionalFormatting sqref="N30">
    <cfRule type="expression" dxfId="2181" priority="7" stopIfTrue="1">
      <formula>$L30=""</formula>
    </cfRule>
    <cfRule type="expression" dxfId="2180" priority="8" stopIfTrue="1">
      <formula>OR(WEEKDAY($M30,2)&gt;5,COUNTIF(祝日,$M30)&gt;0)</formula>
    </cfRule>
    <cfRule type="expression" dxfId="2179" priority="9" stopIfTrue="1">
      <formula>AND(WEEKDAY($M30)=7,(AND(WEEKDAY($M30,2)=6,COUNTIF(祝日,$M30)=0)))</formula>
    </cfRule>
  </conditionalFormatting>
  <conditionalFormatting sqref="BG32:BH32">
    <cfRule type="expression" dxfId="2178" priority="4" stopIfTrue="1">
      <formula>$BD32=""</formula>
    </cfRule>
    <cfRule type="expression" dxfId="2177" priority="5" stopIfTrue="1">
      <formula>OR(WEEKDAY($BE32,2)&gt;5,COUNTIF(祝日,$BE32)&gt;0)</formula>
    </cfRule>
    <cfRule type="expression" dxfId="2176" priority="6" stopIfTrue="1">
      <formula>AND(WEEKDAY($BE32)=7,(AND(WEEKDAY($BE32,2)=6,COUNTIF(祝日,$BE32)=0)))</formula>
    </cfRule>
  </conditionalFormatting>
  <conditionalFormatting sqref="BF32">
    <cfRule type="expression" dxfId="2175" priority="1" stopIfTrue="1">
      <formula>$BD32=""</formula>
    </cfRule>
    <cfRule type="expression" dxfId="2174" priority="2" stopIfTrue="1">
      <formula>OR(WEEKDAY($BE32,2)&gt;5,COUNTIF(祝日,$BE32)&gt;0)</formula>
    </cfRule>
    <cfRule type="expression" dxfId="2173" priority="3" stopIfTrue="1">
      <formula>AND(WEEKDAY($BE32)=7,(AND(WEEKDAY($BE32,2)=6,COUNTIF(祝日,$BE32)=0)))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300" r:id="rId1"/>
  <colBreaks count="2" manualBreakCount="2">
    <brk id="22" max="1048575" man="1"/>
    <brk id="43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C49"/>
  <sheetViews>
    <sheetView tabSelected="1" view="pageBreakPreview" topLeftCell="B1" zoomScaleNormal="110" zoomScaleSheetLayoutView="100" workbookViewId="0">
      <pane xSplit="1" ySplit="1" topLeftCell="C2" activePane="bottomRight" state="frozen"/>
      <selection activeCell="B74" sqref="B74:V74"/>
      <selection pane="topRight" activeCell="B74" sqref="B74:V74"/>
      <selection pane="bottomLeft" activeCell="B74" sqref="B74:V74"/>
      <selection pane="bottomRight" activeCell="N24" sqref="N24"/>
    </sheetView>
  </sheetViews>
  <sheetFormatPr defaultColWidth="9" defaultRowHeight="13.5" x14ac:dyDescent="0.15"/>
  <cols>
    <col min="1" max="1" width="9" style="12" hidden="1" customWidth="1"/>
    <col min="2" max="3" width="1.625" style="11" customWidth="1"/>
    <col min="4" max="4" width="9.375" style="12" customWidth="1"/>
    <col min="5" max="5" width="1.625" style="11" customWidth="1"/>
    <col min="6" max="6" width="9.375" style="12" customWidth="1"/>
    <col min="7" max="7" width="1.625" style="11" customWidth="1"/>
    <col min="8" max="8" width="9.375" style="12" customWidth="1"/>
    <col min="9" max="9" width="1.625" style="11" customWidth="1"/>
    <col min="10" max="10" width="9.375" style="12" customWidth="1"/>
    <col min="11" max="11" width="1.625" style="12" customWidth="1"/>
    <col min="12" max="12" width="9.375" style="12" customWidth="1"/>
    <col min="13" max="13" width="1.625" style="11" customWidth="1"/>
    <col min="14" max="14" width="9.375" style="12" customWidth="1"/>
    <col min="15" max="15" width="1.625" style="11" customWidth="1"/>
    <col min="16" max="16" width="9.375" style="12" customWidth="1"/>
    <col min="17" max="17" width="1.625" style="11" customWidth="1"/>
    <col min="18" max="18" width="9.375" style="12" customWidth="1"/>
    <col min="19" max="19" width="1.625" style="11" customWidth="1"/>
    <col min="20" max="20" width="9.375" style="12" customWidth="1"/>
    <col min="21" max="21" width="1.625" style="11" customWidth="1"/>
    <col min="22" max="22" width="9.375" style="12" customWidth="1"/>
    <col min="23" max="23" width="1.625" style="11" customWidth="1"/>
    <col min="24" max="24" width="9.375" style="12" customWidth="1"/>
    <col min="25" max="25" width="1.625" style="11" customWidth="1"/>
    <col min="26" max="26" width="9.375" style="12" customWidth="1"/>
    <col min="27" max="27" width="1.625" style="12" customWidth="1"/>
    <col min="28" max="28" width="5" style="12" customWidth="1"/>
    <col min="29" max="16384" width="9" style="12"/>
  </cols>
  <sheetData>
    <row r="1" spans="2:29" ht="27" customHeight="1" x14ac:dyDescent="0.15">
      <c r="B1" s="12"/>
      <c r="C1" s="437" t="str">
        <f>基本データ!J4</f>
        <v>令和6年度</v>
      </c>
      <c r="D1" s="437"/>
      <c r="E1" s="22"/>
      <c r="F1" s="438" t="s">
        <v>91</v>
      </c>
      <c r="G1" s="438"/>
      <c r="H1" s="438"/>
      <c r="I1" s="438" t="s">
        <v>29</v>
      </c>
      <c r="J1" s="438"/>
      <c r="K1" s="438"/>
      <c r="L1" s="438"/>
      <c r="R1" s="448" t="str">
        <f>基本データ!B5</f>
        <v>○○市立○○学校</v>
      </c>
      <c r="S1" s="448"/>
      <c r="T1" s="448"/>
      <c r="U1" s="448"/>
      <c r="W1" s="443" t="str">
        <f>基本データ!M5</f>
        <v>初任者名　○○　○○</v>
      </c>
      <c r="X1" s="443"/>
      <c r="Y1" s="443"/>
      <c r="Z1" s="443"/>
      <c r="AC1" s="16"/>
    </row>
    <row r="2" spans="2:29" ht="12.75" customHeight="1" x14ac:dyDescent="0.15">
      <c r="B2" s="21" t="s">
        <v>37</v>
      </c>
      <c r="C2" s="21" t="s">
        <v>36</v>
      </c>
      <c r="D2" s="21" t="s">
        <v>9</v>
      </c>
      <c r="E2" s="21" t="s">
        <v>36</v>
      </c>
      <c r="F2" s="21" t="s">
        <v>10</v>
      </c>
      <c r="G2" s="21" t="s">
        <v>36</v>
      </c>
      <c r="H2" s="21" t="s">
        <v>11</v>
      </c>
      <c r="I2" s="21" t="s">
        <v>36</v>
      </c>
      <c r="J2" s="21" t="s">
        <v>12</v>
      </c>
      <c r="K2" s="21" t="s">
        <v>36</v>
      </c>
      <c r="L2" s="21" t="s">
        <v>30</v>
      </c>
      <c r="M2" s="21" t="s">
        <v>36</v>
      </c>
      <c r="N2" s="21" t="s">
        <v>13</v>
      </c>
      <c r="O2" s="21" t="s">
        <v>36</v>
      </c>
      <c r="P2" s="21" t="s">
        <v>41</v>
      </c>
      <c r="Q2" s="21" t="s">
        <v>36</v>
      </c>
      <c r="R2" s="21" t="s">
        <v>40</v>
      </c>
      <c r="S2" s="21" t="s">
        <v>36</v>
      </c>
      <c r="T2" s="21" t="s">
        <v>39</v>
      </c>
      <c r="U2" s="21" t="s">
        <v>36</v>
      </c>
      <c r="V2" s="21" t="s">
        <v>14</v>
      </c>
      <c r="W2" s="21" t="s">
        <v>36</v>
      </c>
      <c r="X2" s="21" t="s">
        <v>15</v>
      </c>
      <c r="Y2" s="21" t="s">
        <v>36</v>
      </c>
      <c r="Z2" s="21" t="s">
        <v>16</v>
      </c>
      <c r="AA2" s="21" t="s">
        <v>37</v>
      </c>
    </row>
    <row r="3" spans="2:29" s="16" customFormat="1" ht="12.75" customHeight="1" x14ac:dyDescent="0.15">
      <c r="B3" s="14">
        <v>1</v>
      </c>
      <c r="C3" s="46">
        <f>DATE(基本データ!$F$4,4,$B3)</f>
        <v>45383</v>
      </c>
      <c r="D3" s="276" t="s">
        <v>550</v>
      </c>
      <c r="E3" s="46">
        <f>DATE(基本データ!$F$4,5,$B3)</f>
        <v>45413</v>
      </c>
      <c r="F3" s="99"/>
      <c r="G3" s="46">
        <f>DATE(基本データ!$F$4,6,$B3)</f>
        <v>45444</v>
      </c>
      <c r="H3" s="282"/>
      <c r="I3" s="46">
        <f>DATE(基本データ!$F$4,7,$B3)</f>
        <v>45474</v>
      </c>
      <c r="J3" s="99" t="s">
        <v>458</v>
      </c>
      <c r="K3" s="46">
        <f>DATE(基本データ!$F$4,8,$B3)</f>
        <v>45505</v>
      </c>
      <c r="L3" s="303" t="s">
        <v>350</v>
      </c>
      <c r="M3" s="46">
        <f>DATE(基本データ!$F$4,9,$B3)</f>
        <v>45536</v>
      </c>
      <c r="N3" s="282"/>
      <c r="O3" s="46">
        <f>DATE(基本データ!$F$4,10,$B3)</f>
        <v>45566</v>
      </c>
      <c r="P3" s="103"/>
      <c r="Q3" s="46">
        <f>DATE(基本データ!$F$4,11,$B3)</f>
        <v>45597</v>
      </c>
      <c r="R3" s="103"/>
      <c r="S3" s="46">
        <f>DATE(基本データ!$F$4,12,$B3)</f>
        <v>45627</v>
      </c>
      <c r="T3" s="99"/>
      <c r="U3" s="46">
        <f>DATE(基本データ!$H$4,1,$B3)</f>
        <v>45658</v>
      </c>
      <c r="V3" s="99" t="s">
        <v>99</v>
      </c>
      <c r="W3" s="46">
        <f>DATE(基本データ!$H$4,2,$B3)</f>
        <v>45689</v>
      </c>
      <c r="X3" s="301"/>
      <c r="Y3" s="46">
        <f>DATE(基本データ!$H$4,3,$B3)</f>
        <v>45717</v>
      </c>
      <c r="Z3" s="301"/>
      <c r="AA3" s="14">
        <v>1</v>
      </c>
    </row>
    <row r="4" spans="2:29" s="16" customFormat="1" ht="12.75" customHeight="1" x14ac:dyDescent="0.15">
      <c r="B4" s="14">
        <v>2</v>
      </c>
      <c r="C4" s="46">
        <f>DATE(基本データ!$F$4,4,$B4)</f>
        <v>45384</v>
      </c>
      <c r="D4" s="103">
        <v>0</v>
      </c>
      <c r="E4" s="46">
        <f>DATE(基本データ!$F$4,5,$B4)</f>
        <v>45414</v>
      </c>
      <c r="F4" s="99"/>
      <c r="G4" s="46">
        <f>DATE(基本データ!$F$4,6,$B4)</f>
        <v>45445</v>
      </c>
      <c r="H4" s="103"/>
      <c r="I4" s="46">
        <f>DATE(基本データ!$F$4,7,$B4)</f>
        <v>45475</v>
      </c>
      <c r="J4" s="103" t="s">
        <v>518</v>
      </c>
      <c r="K4" s="46">
        <f>DATE(基本データ!$F$4,8,$B4)</f>
        <v>45506</v>
      </c>
      <c r="L4" s="99" t="s">
        <v>537</v>
      </c>
      <c r="M4" s="46">
        <f>DATE(基本データ!$F$4,9,$B4)</f>
        <v>45537</v>
      </c>
      <c r="N4" s="282" t="s">
        <v>448</v>
      </c>
      <c r="O4" s="46">
        <f>DATE(基本データ!$F$4,10,$B4)</f>
        <v>45567</v>
      </c>
      <c r="P4" s="103"/>
      <c r="Q4" s="46">
        <f>DATE(基本データ!$F$4,11,$B4)</f>
        <v>45598</v>
      </c>
      <c r="R4" s="103"/>
      <c r="S4" s="46">
        <f>DATE(基本データ!$F$4,12,$B4)</f>
        <v>45628</v>
      </c>
      <c r="T4" s="99">
        <v>0</v>
      </c>
      <c r="U4" s="46">
        <f>DATE(基本データ!$H$4,1,$B4)</f>
        <v>45659</v>
      </c>
      <c r="V4" s="169">
        <v>0</v>
      </c>
      <c r="W4" s="46">
        <f>DATE(基本データ!$H$4,2,$B4)</f>
        <v>45690</v>
      </c>
      <c r="X4" s="99"/>
      <c r="Y4" s="46">
        <f>DATE(基本データ!$H$4,3,$B4)</f>
        <v>45718</v>
      </c>
      <c r="Z4" s="99"/>
      <c r="AA4" s="14">
        <v>2</v>
      </c>
    </row>
    <row r="5" spans="2:29" s="16" customFormat="1" ht="12.75" customHeight="1" x14ac:dyDescent="0.15">
      <c r="B5" s="14">
        <v>3</v>
      </c>
      <c r="C5" s="46">
        <f>DATE(基本データ!$F$4,4,$B5)</f>
        <v>45385</v>
      </c>
      <c r="D5" s="103" t="s">
        <v>459</v>
      </c>
      <c r="E5" s="46">
        <f>DATE(基本データ!$F$4,5,$B5)</f>
        <v>45415</v>
      </c>
      <c r="F5" s="99" t="s">
        <v>95</v>
      </c>
      <c r="G5" s="46">
        <f>DATE(基本データ!$F$4,6,$B5)</f>
        <v>45446</v>
      </c>
      <c r="H5" s="103" t="s">
        <v>512</v>
      </c>
      <c r="I5" s="46">
        <f>DATE(基本データ!$F$4,7,$B5)</f>
        <v>45476</v>
      </c>
      <c r="J5" s="99" t="s">
        <v>454</v>
      </c>
      <c r="K5" s="46">
        <f>DATE(基本データ!$F$4,8,$B5)</f>
        <v>45507</v>
      </c>
      <c r="L5" s="103"/>
      <c r="M5" s="46">
        <f>DATE(基本データ!$F$4,9,$B5)</f>
        <v>45538</v>
      </c>
      <c r="N5" s="99"/>
      <c r="O5" s="46">
        <f>DATE(基本データ!$F$4,10,$B5)</f>
        <v>45568</v>
      </c>
      <c r="P5" s="103"/>
      <c r="Q5" s="46">
        <f>DATE(基本データ!$F$4,11,$B5)</f>
        <v>45599</v>
      </c>
      <c r="R5" s="103" t="s">
        <v>97</v>
      </c>
      <c r="S5" s="46">
        <f>DATE(基本データ!$F$4,12,$B5)</f>
        <v>45629</v>
      </c>
      <c r="T5" s="99">
        <v>0</v>
      </c>
      <c r="U5" s="46">
        <f>DATE(基本データ!$H$4,1,$B5)</f>
        <v>45660</v>
      </c>
      <c r="V5" s="169">
        <v>0</v>
      </c>
      <c r="W5" s="46">
        <f>DATE(基本データ!$H$4,2,$B5)</f>
        <v>45691</v>
      </c>
      <c r="X5" s="99"/>
      <c r="Y5" s="46">
        <f>DATE(基本データ!$H$4,3,$B5)</f>
        <v>45719</v>
      </c>
      <c r="Z5" s="99" t="s">
        <v>458</v>
      </c>
      <c r="AA5" s="14">
        <v>3</v>
      </c>
    </row>
    <row r="6" spans="2:29" s="16" customFormat="1" ht="12.75" customHeight="1" x14ac:dyDescent="0.15">
      <c r="B6" s="14">
        <v>4</v>
      </c>
      <c r="C6" s="46">
        <f>DATE(基本データ!$F$4,4,$B6)</f>
        <v>45386</v>
      </c>
      <c r="D6" s="103"/>
      <c r="E6" s="46">
        <f>DATE(基本データ!$F$4,5,$B6)</f>
        <v>45416</v>
      </c>
      <c r="F6" s="99" t="s">
        <v>87</v>
      </c>
      <c r="G6" s="46">
        <f>DATE(基本データ!$F$4,6,$B6)</f>
        <v>45447</v>
      </c>
      <c r="H6" s="99"/>
      <c r="I6" s="46">
        <f>DATE(基本データ!$F$4,7,$B6)</f>
        <v>45477</v>
      </c>
      <c r="J6" s="99"/>
      <c r="K6" s="46">
        <f>DATE(基本データ!$F$4,8,$B6)</f>
        <v>45508</v>
      </c>
      <c r="L6" s="99"/>
      <c r="M6" s="46">
        <f>DATE(基本データ!$F$4,9,$B6)</f>
        <v>45539</v>
      </c>
      <c r="N6" s="103"/>
      <c r="O6" s="46">
        <f>DATE(基本データ!$F$4,10,$B6)</f>
        <v>45569</v>
      </c>
      <c r="P6" s="103"/>
      <c r="Q6" s="46">
        <f>DATE(基本データ!$F$4,11,$B6)</f>
        <v>45600</v>
      </c>
      <c r="R6" s="283" t="s">
        <v>505</v>
      </c>
      <c r="S6" s="46">
        <f>DATE(基本データ!$F$4,12,$B6)</f>
        <v>45630</v>
      </c>
      <c r="T6" s="99" t="s">
        <v>454</v>
      </c>
      <c r="U6" s="46">
        <f>DATE(基本データ!$H$4,1,$B6)</f>
        <v>45661</v>
      </c>
      <c r="V6" s="99">
        <v>0</v>
      </c>
      <c r="W6" s="46">
        <f>DATE(基本データ!$H$4,2,$B6)</f>
        <v>45692</v>
      </c>
      <c r="X6" s="99">
        <v>0</v>
      </c>
      <c r="Y6" s="46">
        <f>DATE(基本データ!$H$4,3,$B6)</f>
        <v>45720</v>
      </c>
      <c r="Z6" s="99"/>
      <c r="AA6" s="14">
        <v>4</v>
      </c>
    </row>
    <row r="7" spans="2:29" s="16" customFormat="1" ht="12.75" customHeight="1" x14ac:dyDescent="0.15">
      <c r="B7" s="14">
        <v>5</v>
      </c>
      <c r="C7" s="46">
        <f>DATE(基本データ!$F$4,4,$B7)</f>
        <v>45387</v>
      </c>
      <c r="D7" s="103">
        <v>0</v>
      </c>
      <c r="E7" s="46">
        <f>DATE(基本データ!$F$4,5,$B7)</f>
        <v>45417</v>
      </c>
      <c r="F7" s="99" t="s">
        <v>96</v>
      </c>
      <c r="G7" s="46">
        <f>DATE(基本データ!$F$4,6,$B7)</f>
        <v>45448</v>
      </c>
      <c r="H7" s="99" t="s">
        <v>454</v>
      </c>
      <c r="I7" s="46">
        <f>DATE(基本データ!$F$4,7,$B7)</f>
        <v>45478</v>
      </c>
      <c r="J7" s="103" t="s">
        <v>458</v>
      </c>
      <c r="K7" s="46">
        <f>DATE(基本データ!$F$4,8,$B7)</f>
        <v>45509</v>
      </c>
      <c r="L7" s="99"/>
      <c r="M7" s="46">
        <f>DATE(基本データ!$F$4,9,$B7)</f>
        <v>45540</v>
      </c>
      <c r="N7" s="99"/>
      <c r="O7" s="46">
        <f>DATE(基本データ!$F$4,10,$B7)</f>
        <v>45570</v>
      </c>
      <c r="P7" s="103"/>
      <c r="Q7" s="46">
        <f>DATE(基本データ!$F$4,11,$B7)</f>
        <v>45601</v>
      </c>
      <c r="R7" s="99"/>
      <c r="S7" s="46">
        <f>DATE(基本データ!$F$4,12,$B7)</f>
        <v>45631</v>
      </c>
      <c r="T7" s="99"/>
      <c r="U7" s="46">
        <f>DATE(基本データ!$H$4,1,$B7)</f>
        <v>45662</v>
      </c>
      <c r="V7" s="283"/>
      <c r="W7" s="46">
        <f>DATE(基本データ!$H$4,2,$B7)</f>
        <v>45693</v>
      </c>
      <c r="X7" s="99" t="s">
        <v>454</v>
      </c>
      <c r="Y7" s="46">
        <f>DATE(基本データ!$H$4,3,$B7)</f>
        <v>45721</v>
      </c>
      <c r="Z7" s="99"/>
      <c r="AA7" s="14">
        <v>5</v>
      </c>
    </row>
    <row r="8" spans="2:29" s="16" customFormat="1" ht="12.75" customHeight="1" x14ac:dyDescent="0.15">
      <c r="B8" s="14">
        <v>6</v>
      </c>
      <c r="C8" s="46">
        <f>DATE(基本データ!$F$4,4,$B8)</f>
        <v>45388</v>
      </c>
      <c r="D8" s="103">
        <v>0</v>
      </c>
      <c r="E8" s="46">
        <f>DATE(基本データ!$F$4,5,$B8)</f>
        <v>45418</v>
      </c>
      <c r="F8" s="169" t="s">
        <v>505</v>
      </c>
      <c r="G8" s="46">
        <f>DATE(基本データ!$F$4,6,$B8)</f>
        <v>45449</v>
      </c>
      <c r="H8" s="99" t="s">
        <v>458</v>
      </c>
      <c r="I8" s="46">
        <f>DATE(基本データ!$F$4,7,$B8)</f>
        <v>45479</v>
      </c>
      <c r="J8" s="103"/>
      <c r="K8" s="46">
        <f>DATE(基本データ!$F$4,8,$B8)</f>
        <v>45510</v>
      </c>
      <c r="L8" s="98" t="s">
        <v>447</v>
      </c>
      <c r="M8" s="46">
        <f>DATE(基本データ!$F$4,9,$B8)</f>
        <v>45541</v>
      </c>
      <c r="N8" s="103" t="s">
        <v>459</v>
      </c>
      <c r="O8" s="46">
        <f>DATE(基本データ!$F$4,10,$B8)</f>
        <v>45571</v>
      </c>
      <c r="P8" s="103"/>
      <c r="Q8" s="46">
        <f>DATE(基本データ!$F$4,11,$B8)</f>
        <v>45602</v>
      </c>
      <c r="R8" s="103" t="s">
        <v>531</v>
      </c>
      <c r="S8" s="46">
        <f>DATE(基本データ!$F$4,12,$B8)</f>
        <v>45632</v>
      </c>
      <c r="T8" s="103" t="s">
        <v>459</v>
      </c>
      <c r="U8" s="46">
        <f>DATE(基本データ!$H$4,1,$B8)</f>
        <v>45663</v>
      </c>
      <c r="V8" s="99">
        <v>0</v>
      </c>
      <c r="W8" s="46">
        <f>DATE(基本データ!$H$4,2,$B8)</f>
        <v>45694</v>
      </c>
      <c r="X8" s="99"/>
      <c r="Y8" s="46">
        <f>DATE(基本データ!$H$4,3,$B8)</f>
        <v>45722</v>
      </c>
      <c r="Z8" s="99"/>
      <c r="AA8" s="14">
        <v>6</v>
      </c>
    </row>
    <row r="9" spans="2:29" s="16" customFormat="1" ht="12.75" customHeight="1" x14ac:dyDescent="0.15">
      <c r="B9" s="14">
        <v>7</v>
      </c>
      <c r="C9" s="46">
        <f>DATE(基本データ!$F$4,4,$B9)</f>
        <v>45389</v>
      </c>
      <c r="D9" s="103">
        <v>0</v>
      </c>
      <c r="E9" s="46">
        <f>DATE(基本データ!$F$4,5,$B9)</f>
        <v>45419</v>
      </c>
      <c r="F9" s="99">
        <v>0</v>
      </c>
      <c r="G9" s="46">
        <f>DATE(基本データ!$F$4,6,$B9)</f>
        <v>45450</v>
      </c>
      <c r="H9" s="103" t="s">
        <v>368</v>
      </c>
      <c r="I9" s="46">
        <f>DATE(基本データ!$F$4,7,$B9)</f>
        <v>45480</v>
      </c>
      <c r="J9" s="103"/>
      <c r="K9" s="46">
        <f>DATE(基本データ!$F$4,8,$B9)</f>
        <v>45511</v>
      </c>
      <c r="L9" s="99" t="s">
        <v>538</v>
      </c>
      <c r="M9" s="46">
        <f>DATE(基本データ!$F$4,9,$B9)</f>
        <v>45542</v>
      </c>
      <c r="N9" s="103"/>
      <c r="O9" s="46">
        <f>DATE(基本データ!$F$4,10,$B9)</f>
        <v>45572</v>
      </c>
      <c r="P9" s="103"/>
      <c r="Q9" s="46">
        <f>DATE(基本データ!$F$4,11,$B9)</f>
        <v>45603</v>
      </c>
      <c r="R9" s="304" t="s">
        <v>454</v>
      </c>
      <c r="S9" s="46">
        <f>DATE(基本データ!$F$4,12,$B9)</f>
        <v>45633</v>
      </c>
      <c r="T9" s="103"/>
      <c r="U9" s="46">
        <f>DATE(基本データ!$H$4,1,$B9)</f>
        <v>45664</v>
      </c>
      <c r="V9" s="99">
        <v>0</v>
      </c>
      <c r="W9" s="46">
        <f>DATE(基本データ!$H$4,2,$B9)</f>
        <v>45695</v>
      </c>
      <c r="X9" s="300" t="s">
        <v>459</v>
      </c>
      <c r="Y9" s="46">
        <f>DATE(基本データ!$H$4,3,$B9)</f>
        <v>45723</v>
      </c>
      <c r="Z9" s="99"/>
      <c r="AA9" s="14">
        <v>7</v>
      </c>
    </row>
    <row r="10" spans="2:29" s="16" customFormat="1" ht="12.75" customHeight="1" x14ac:dyDescent="0.15">
      <c r="B10" s="14">
        <v>8</v>
      </c>
      <c r="C10" s="46">
        <f>DATE(基本データ!$F$4,4,$B10)</f>
        <v>45390</v>
      </c>
      <c r="D10" s="103">
        <v>0</v>
      </c>
      <c r="E10" s="46">
        <f>DATE(基本データ!$F$4,5,$B10)</f>
        <v>45420</v>
      </c>
      <c r="F10" s="99" t="s">
        <v>454</v>
      </c>
      <c r="G10" s="46">
        <f>DATE(基本データ!$F$4,6,$B10)</f>
        <v>45451</v>
      </c>
      <c r="H10" s="99"/>
      <c r="I10" s="46">
        <f>DATE(基本データ!$F$4,7,$B10)</f>
        <v>45481</v>
      </c>
      <c r="J10" s="99"/>
      <c r="K10" s="46">
        <f>DATE(基本データ!$F$4,8,$B10)</f>
        <v>45512</v>
      </c>
      <c r="L10" s="103" t="s">
        <v>553</v>
      </c>
      <c r="M10" s="46">
        <f>DATE(基本データ!$F$4,9,$B10)</f>
        <v>45543</v>
      </c>
      <c r="N10" s="99"/>
      <c r="O10" s="46">
        <f>DATE(基本データ!$F$4,10,$B10)</f>
        <v>45573</v>
      </c>
      <c r="P10" s="103"/>
      <c r="Q10" s="46">
        <f>DATE(基本データ!$F$4,11,$B10)</f>
        <v>45604</v>
      </c>
      <c r="R10" s="304" t="s">
        <v>459</v>
      </c>
      <c r="S10" s="46">
        <f>DATE(基本データ!$F$4,12,$B10)</f>
        <v>45634</v>
      </c>
      <c r="T10" s="99"/>
      <c r="U10" s="46">
        <f>DATE(基本データ!$H$4,1,$B10)</f>
        <v>45665</v>
      </c>
      <c r="V10" s="169" t="s">
        <v>454</v>
      </c>
      <c r="W10" s="46">
        <f>DATE(基本データ!$H$4,2,$B10)</f>
        <v>45696</v>
      </c>
      <c r="X10" s="105">
        <v>0</v>
      </c>
      <c r="Y10" s="46">
        <f>DATE(基本データ!$H$4,3,$B10)</f>
        <v>45724</v>
      </c>
      <c r="Z10" s="99">
        <v>0</v>
      </c>
      <c r="AA10" s="14">
        <v>8</v>
      </c>
    </row>
    <row r="11" spans="2:29" s="16" customFormat="1" ht="12.75" customHeight="1" x14ac:dyDescent="0.15">
      <c r="B11" s="14">
        <v>9</v>
      </c>
      <c r="C11" s="46">
        <f>DATE(基本データ!$F$4,4,$B11)</f>
        <v>45391</v>
      </c>
      <c r="D11" s="103">
        <v>0</v>
      </c>
      <c r="E11" s="46">
        <f>DATE(基本データ!$F$4,5,$B11)</f>
        <v>45421</v>
      </c>
      <c r="F11" s="99"/>
      <c r="G11" s="46">
        <f>DATE(基本データ!$F$4,6,$B11)</f>
        <v>45452</v>
      </c>
      <c r="H11" s="301"/>
      <c r="I11" s="46">
        <f>DATE(基本データ!$F$4,7,$B11)</f>
        <v>45482</v>
      </c>
      <c r="J11" s="99"/>
      <c r="K11" s="46">
        <f>DATE(基本データ!$F$4,8,$B11)</f>
        <v>45513</v>
      </c>
      <c r="L11" s="300" t="s">
        <v>554</v>
      </c>
      <c r="M11" s="46">
        <f>DATE(基本データ!$F$4,9,$B11)</f>
        <v>45544</v>
      </c>
      <c r="N11" s="99">
        <v>0</v>
      </c>
      <c r="O11" s="46">
        <f>DATE(基本データ!$F$4,10,$B11)</f>
        <v>45574</v>
      </c>
      <c r="P11" s="103" t="s">
        <v>454</v>
      </c>
      <c r="Q11" s="46">
        <f>DATE(基本データ!$F$4,11,$B11)</f>
        <v>45605</v>
      </c>
      <c r="R11" s="103"/>
      <c r="S11" s="46">
        <f>DATE(基本データ!$F$4,12,$B11)</f>
        <v>45635</v>
      </c>
      <c r="T11" s="99">
        <v>0</v>
      </c>
      <c r="U11" s="46">
        <f>DATE(基本データ!$H$4,1,$B11)</f>
        <v>45666</v>
      </c>
      <c r="W11" s="46">
        <f>DATE(基本データ!$H$4,2,$B11)</f>
        <v>45697</v>
      </c>
      <c r="X11" s="105"/>
      <c r="Y11" s="46">
        <f>DATE(基本データ!$H$4,3,$B11)</f>
        <v>45725</v>
      </c>
      <c r="Z11" s="99">
        <v>0</v>
      </c>
      <c r="AA11" s="14">
        <v>9</v>
      </c>
    </row>
    <row r="12" spans="2:29" s="16" customFormat="1" ht="12.75" customHeight="1" x14ac:dyDescent="0.15">
      <c r="B12" s="14">
        <v>10</v>
      </c>
      <c r="C12" s="46">
        <f>DATE(基本データ!$F$4,4,$B12)</f>
        <v>45392</v>
      </c>
      <c r="D12" s="103" t="s">
        <v>454</v>
      </c>
      <c r="E12" s="46">
        <f>DATE(基本データ!$F$4,5,$B12)</f>
        <v>45422</v>
      </c>
      <c r="F12" s="103" t="s">
        <v>458</v>
      </c>
      <c r="G12" s="46">
        <f>DATE(基本データ!$F$4,6,$B12)</f>
        <v>45453</v>
      </c>
      <c r="H12" s="99"/>
      <c r="I12" s="46">
        <f>DATE(基本データ!$F$4,7,$B12)</f>
        <v>45483</v>
      </c>
      <c r="J12" s="99" t="s">
        <v>454</v>
      </c>
      <c r="K12" s="46">
        <f>DATE(基本データ!$F$4,8,$B12)</f>
        <v>45514</v>
      </c>
      <c r="L12" s="105"/>
      <c r="M12" s="46">
        <f>DATE(基本データ!$F$4,9,$B12)</f>
        <v>45545</v>
      </c>
      <c r="N12" s="99">
        <v>0</v>
      </c>
      <c r="O12" s="46">
        <f>DATE(基本データ!$F$4,10,$B12)</f>
        <v>45575</v>
      </c>
      <c r="P12" s="103"/>
      <c r="Q12" s="46">
        <f>DATE(基本データ!$F$4,11,$B12)</f>
        <v>45606</v>
      </c>
      <c r="R12" s="304"/>
      <c r="S12" s="46">
        <f>DATE(基本データ!$F$4,12,$B12)</f>
        <v>45636</v>
      </c>
      <c r="T12" s="99">
        <v>0</v>
      </c>
      <c r="U12" s="46">
        <f>DATE(基本データ!$H$4,1,$B12)</f>
        <v>45667</v>
      </c>
      <c r="V12" s="103" t="s">
        <v>458</v>
      </c>
      <c r="W12" s="46">
        <f>DATE(基本データ!$H$4,2,$B12)</f>
        <v>45698</v>
      </c>
      <c r="X12" s="99"/>
      <c r="Y12" s="46">
        <f>DATE(基本データ!$H$4,3,$B12)</f>
        <v>45726</v>
      </c>
      <c r="Z12" s="99">
        <v>0</v>
      </c>
      <c r="AA12" s="14">
        <v>10</v>
      </c>
    </row>
    <row r="13" spans="2:29" s="16" customFormat="1" ht="12.75" customHeight="1" x14ac:dyDescent="0.15">
      <c r="B13" s="14">
        <v>11</v>
      </c>
      <c r="C13" s="46">
        <f>DATE(基本データ!$F$4,4,$B13)</f>
        <v>45393</v>
      </c>
      <c r="D13" s="103"/>
      <c r="E13" s="46">
        <f>DATE(基本データ!$F$4,5,$B13)</f>
        <v>45423</v>
      </c>
      <c r="F13" s="283"/>
      <c r="G13" s="46">
        <f>DATE(基本データ!$F$4,6,$B13)</f>
        <v>45454</v>
      </c>
      <c r="H13" s="99"/>
      <c r="I13" s="46">
        <f>DATE(基本データ!$F$4,7,$B13)</f>
        <v>45484</v>
      </c>
      <c r="J13" s="99"/>
      <c r="K13" s="46">
        <f>DATE(基本データ!$F$4,8,$B13)</f>
        <v>45515</v>
      </c>
      <c r="L13" s="105" t="s">
        <v>331</v>
      </c>
      <c r="M13" s="46">
        <f>DATE(基本データ!$F$4,9,$B13)</f>
        <v>45546</v>
      </c>
      <c r="N13" s="99" t="s">
        <v>454</v>
      </c>
      <c r="O13" s="46">
        <f>DATE(基本データ!$F$4,10,$B13)</f>
        <v>45576</v>
      </c>
      <c r="P13" s="103" t="s">
        <v>459</v>
      </c>
      <c r="Q13" s="46">
        <f>DATE(基本データ!$F$4,11,$B13)</f>
        <v>45607</v>
      </c>
      <c r="R13" s="304"/>
      <c r="S13" s="46">
        <f>DATE(基本データ!$F$4,12,$B13)</f>
        <v>45637</v>
      </c>
      <c r="T13" s="99" t="s">
        <v>454</v>
      </c>
      <c r="U13" s="46">
        <f>DATE(基本データ!$H$4,1,$B13)</f>
        <v>45668</v>
      </c>
      <c r="V13" s="283"/>
      <c r="W13" s="46">
        <f>DATE(基本データ!$H$4,2,$B13)</f>
        <v>45699</v>
      </c>
      <c r="X13" s="99" t="s">
        <v>237</v>
      </c>
      <c r="Y13" s="46">
        <f>DATE(基本データ!$H$4,3,$B13)</f>
        <v>45727</v>
      </c>
      <c r="Z13" s="99">
        <v>0</v>
      </c>
      <c r="AA13" s="14">
        <v>11</v>
      </c>
    </row>
    <row r="14" spans="2:29" s="16" customFormat="1" ht="12.75" customHeight="1" x14ac:dyDescent="0.15">
      <c r="B14" s="14">
        <v>12</v>
      </c>
      <c r="C14" s="46">
        <f>DATE(基本データ!$F$4,4,$B14)</f>
        <v>45394</v>
      </c>
      <c r="D14" s="103" t="s">
        <v>458</v>
      </c>
      <c r="E14" s="46">
        <f>DATE(基本データ!$F$4,5,$B14)</f>
        <v>45424</v>
      </c>
      <c r="F14" s="283"/>
      <c r="G14" s="46">
        <f>DATE(基本データ!$F$4,6,$B14)</f>
        <v>45455</v>
      </c>
      <c r="H14" s="99" t="s">
        <v>454</v>
      </c>
      <c r="I14" s="46">
        <f>DATE(基本データ!$F$4,7,$B14)</f>
        <v>45485</v>
      </c>
      <c r="J14" s="103" t="s">
        <v>459</v>
      </c>
      <c r="K14" s="46">
        <f>DATE(基本データ!$F$4,8,$B14)</f>
        <v>45516</v>
      </c>
      <c r="L14" s="105" t="s">
        <v>505</v>
      </c>
      <c r="M14" s="46">
        <f>DATE(基本データ!$F$4,9,$B14)</f>
        <v>45547</v>
      </c>
      <c r="N14" s="99">
        <v>0</v>
      </c>
      <c r="O14" s="46">
        <f>DATE(基本データ!$F$4,10,$B14)</f>
        <v>45577</v>
      </c>
      <c r="P14" s="283"/>
      <c r="Q14" s="46">
        <f>DATE(基本データ!$F$4,11,$B14)</f>
        <v>45608</v>
      </c>
      <c r="R14" s="103" t="s">
        <v>533</v>
      </c>
      <c r="S14" s="46">
        <f>DATE(基本データ!$F$4,12,$B14)</f>
        <v>45638</v>
      </c>
      <c r="T14" s="99"/>
      <c r="U14" s="46">
        <f>DATE(基本データ!$H$4,1,$B14)</f>
        <v>45669</v>
      </c>
      <c r="V14" s="283"/>
      <c r="W14" s="46">
        <f>DATE(基本データ!$H$4,2,$B14)</f>
        <v>45700</v>
      </c>
      <c r="X14" s="300"/>
      <c r="Y14" s="46">
        <f>DATE(基本データ!$H$4,3,$B14)</f>
        <v>45728</v>
      </c>
      <c r="Z14" s="99">
        <v>0</v>
      </c>
      <c r="AA14" s="14">
        <v>12</v>
      </c>
    </row>
    <row r="15" spans="2:29" s="16" customFormat="1" ht="12.75" customHeight="1" x14ac:dyDescent="0.15">
      <c r="B15" s="14">
        <v>13</v>
      </c>
      <c r="C15" s="46">
        <f>DATE(基本データ!$F$4,4,$B15)</f>
        <v>45395</v>
      </c>
      <c r="D15" s="103"/>
      <c r="E15" s="46">
        <f>DATE(基本データ!$F$4,5,$B15)</f>
        <v>45425</v>
      </c>
      <c r="F15" s="99"/>
      <c r="G15" s="46">
        <f>DATE(基本データ!$F$4,6,$B15)</f>
        <v>45456</v>
      </c>
      <c r="H15" s="103" t="s">
        <v>514</v>
      </c>
      <c r="I15" s="46">
        <f>DATE(基本データ!$F$4,7,$B15)</f>
        <v>45486</v>
      </c>
      <c r="J15" s="103"/>
      <c r="K15" s="46">
        <f>DATE(基本データ!$F$4,8,$B15)</f>
        <v>45517</v>
      </c>
      <c r="L15" s="99">
        <v>0</v>
      </c>
      <c r="M15" s="46">
        <f>DATE(基本データ!$F$4,9,$B15)</f>
        <v>45548</v>
      </c>
      <c r="N15" s="103" t="s">
        <v>458</v>
      </c>
      <c r="O15" s="46">
        <f>DATE(基本データ!$F$4,10,$B15)</f>
        <v>45578</v>
      </c>
      <c r="P15" s="103"/>
      <c r="Q15" s="46">
        <f>DATE(基本データ!$F$4,11,$B15)</f>
        <v>45609</v>
      </c>
      <c r="R15" s="99" t="s">
        <v>454</v>
      </c>
      <c r="S15" s="46">
        <f>DATE(基本データ!$F$4,12,$B15)</f>
        <v>45639</v>
      </c>
      <c r="T15" s="103" t="s">
        <v>458</v>
      </c>
      <c r="U15" s="46">
        <f>DATE(基本データ!$H$4,1,$B15)</f>
        <v>45670</v>
      </c>
      <c r="V15" s="105" t="s">
        <v>540</v>
      </c>
      <c r="W15" s="46">
        <f>DATE(基本データ!$H$4,2,$B15)</f>
        <v>45701</v>
      </c>
      <c r="X15" s="300"/>
      <c r="Y15" s="46">
        <f>DATE(基本データ!$H$4,3,$B15)</f>
        <v>45729</v>
      </c>
      <c r="Z15" s="99">
        <v>0</v>
      </c>
      <c r="AA15" s="14">
        <v>13</v>
      </c>
    </row>
    <row r="16" spans="2:29" s="16" customFormat="1" ht="12.75" customHeight="1" x14ac:dyDescent="0.15">
      <c r="B16" s="14">
        <v>14</v>
      </c>
      <c r="C16" s="46">
        <f>DATE(基本データ!$F$4,4,$B16)</f>
        <v>45396</v>
      </c>
      <c r="D16" s="103"/>
      <c r="E16" s="46">
        <f>DATE(基本データ!$F$4,5,$B16)</f>
        <v>45426</v>
      </c>
      <c r="F16" s="99"/>
      <c r="G16" s="46">
        <f>DATE(基本データ!$F$4,6,$B16)</f>
        <v>45457</v>
      </c>
      <c r="H16" s="99" t="s">
        <v>458</v>
      </c>
      <c r="I16" s="46">
        <f>DATE(基本データ!$F$4,7,$B16)</f>
        <v>45487</v>
      </c>
      <c r="J16" s="103"/>
      <c r="K16" s="46">
        <f>DATE(基本データ!$F$4,8,$B16)</f>
        <v>45518</v>
      </c>
      <c r="L16" s="99"/>
      <c r="M16" s="46">
        <f>DATE(基本データ!$F$4,9,$B16)</f>
        <v>45549</v>
      </c>
      <c r="N16" s="103"/>
      <c r="O16" s="46">
        <f>DATE(基本データ!$F$4,10,$B16)</f>
        <v>45579</v>
      </c>
      <c r="P16" s="103" t="s">
        <v>329</v>
      </c>
      <c r="Q16" s="46">
        <f>DATE(基本データ!$F$4,11,$B16)</f>
        <v>45610</v>
      </c>
      <c r="R16" s="99">
        <v>0</v>
      </c>
      <c r="S16" s="46">
        <f>DATE(基本データ!$F$4,12,$B16)</f>
        <v>45640</v>
      </c>
      <c r="T16" s="103"/>
      <c r="U16" s="46">
        <f>DATE(基本データ!$H$4,1,$B16)</f>
        <v>45671</v>
      </c>
      <c r="V16" s="99"/>
      <c r="W16" s="46">
        <f>DATE(基本データ!$H$4,2,$B16)</f>
        <v>45702</v>
      </c>
      <c r="X16" s="300"/>
      <c r="Y16" s="46">
        <f>DATE(基本データ!$H$4,3,$B16)</f>
        <v>45730</v>
      </c>
      <c r="Z16" s="99">
        <v>0</v>
      </c>
      <c r="AA16" s="14">
        <v>14</v>
      </c>
    </row>
    <row r="17" spans="2:27" s="16" customFormat="1" ht="12.75" customHeight="1" x14ac:dyDescent="0.15">
      <c r="B17" s="14">
        <v>15</v>
      </c>
      <c r="C17" s="46">
        <f>DATE(基本データ!$F$4,4,$B17)</f>
        <v>45397</v>
      </c>
      <c r="D17" s="103">
        <v>0</v>
      </c>
      <c r="E17" s="46">
        <f>DATE(基本データ!$F$4,5,$B17)</f>
        <v>45427</v>
      </c>
      <c r="F17" s="99">
        <v>0</v>
      </c>
      <c r="G17" s="46">
        <f>DATE(基本データ!$F$4,6,$B17)</f>
        <v>45458</v>
      </c>
      <c r="H17" s="103"/>
      <c r="I17" s="46">
        <f>DATE(基本データ!$F$4,7,$B17)</f>
        <v>45488</v>
      </c>
      <c r="J17" s="99" t="s">
        <v>55</v>
      </c>
      <c r="K17" s="46">
        <f>DATE(基本データ!$F$4,8,$B17)</f>
        <v>45519</v>
      </c>
      <c r="M17" s="46">
        <f>DATE(基本データ!$F$4,9,$B17)</f>
        <v>45550</v>
      </c>
      <c r="N17" s="105">
        <v>0</v>
      </c>
      <c r="O17" s="46">
        <f>DATE(基本データ!$F$4,10,$B17)</f>
        <v>45580</v>
      </c>
      <c r="P17" s="103"/>
      <c r="Q17" s="46">
        <f>DATE(基本データ!$F$4,11,$B17)</f>
        <v>45611</v>
      </c>
      <c r="R17" s="99" t="s">
        <v>458</v>
      </c>
      <c r="S17" s="46">
        <f>DATE(基本データ!$F$4,12,$B17)</f>
        <v>45641</v>
      </c>
      <c r="T17" s="105"/>
      <c r="U17" s="46">
        <f>DATE(基本データ!$H$4,1,$B17)</f>
        <v>45672</v>
      </c>
      <c r="V17" s="99"/>
      <c r="W17" s="46">
        <f>DATE(基本データ!$H$4,2,$B17)</f>
        <v>45703</v>
      </c>
      <c r="X17" s="105">
        <v>0</v>
      </c>
      <c r="Y17" s="46">
        <f>DATE(基本データ!$H$4,3,$B17)</f>
        <v>45731</v>
      </c>
      <c r="Z17" s="99">
        <v>0</v>
      </c>
      <c r="AA17" s="14">
        <v>15</v>
      </c>
    </row>
    <row r="18" spans="2:27" s="16" customFormat="1" ht="12.75" customHeight="1" x14ac:dyDescent="0.15">
      <c r="B18" s="14">
        <v>16</v>
      </c>
      <c r="C18" s="46">
        <f>DATE(基本データ!$F$4,4,$B18)</f>
        <v>45398</v>
      </c>
      <c r="D18" s="103">
        <v>0</v>
      </c>
      <c r="E18" s="46">
        <f>DATE(基本データ!$F$4,5,$B18)</f>
        <v>45428</v>
      </c>
      <c r="F18" s="99">
        <v>0</v>
      </c>
      <c r="G18" s="46">
        <f>DATE(基本データ!$F$4,6,$B18)</f>
        <v>45459</v>
      </c>
      <c r="H18" s="103"/>
      <c r="I18" s="46">
        <f>DATE(基本データ!$F$4,7,$B18)</f>
        <v>45489</v>
      </c>
      <c r="J18" s="99"/>
      <c r="K18" s="46">
        <f>DATE(基本データ!$F$4,8,$B18)</f>
        <v>45520</v>
      </c>
      <c r="L18" s="99">
        <v>0</v>
      </c>
      <c r="M18" s="46">
        <f>DATE(基本データ!$F$4,9,$B18)</f>
        <v>45551</v>
      </c>
      <c r="N18" s="103" t="s">
        <v>452</v>
      </c>
      <c r="O18" s="46">
        <f>DATE(基本データ!$F$4,10,$B18)</f>
        <v>45581</v>
      </c>
      <c r="P18" s="103" t="s">
        <v>454</v>
      </c>
      <c r="Q18" s="46">
        <f>DATE(基本データ!$F$4,11,$B18)</f>
        <v>45612</v>
      </c>
      <c r="R18" s="105">
        <v>0</v>
      </c>
      <c r="S18" s="46">
        <f>DATE(基本データ!$F$4,12,$B18)</f>
        <v>45642</v>
      </c>
      <c r="T18" s="99">
        <v>0</v>
      </c>
      <c r="U18" s="46">
        <f>DATE(基本データ!$H$4,1,$B18)</f>
        <v>45673</v>
      </c>
      <c r="V18" s="99">
        <v>0</v>
      </c>
      <c r="W18" s="46">
        <f>DATE(基本データ!$H$4,2,$B18)</f>
        <v>45704</v>
      </c>
      <c r="X18" s="105">
        <v>0</v>
      </c>
      <c r="Y18" s="46">
        <f>DATE(基本データ!$H$4,3,$B18)</f>
        <v>45732</v>
      </c>
      <c r="Z18" s="99">
        <v>0</v>
      </c>
      <c r="AA18" s="14">
        <v>16</v>
      </c>
    </row>
    <row r="19" spans="2:27" s="16" customFormat="1" ht="12.75" customHeight="1" x14ac:dyDescent="0.15">
      <c r="B19" s="14">
        <v>17</v>
      </c>
      <c r="C19" s="46">
        <f>DATE(基本データ!$F$4,4,$B19)</f>
        <v>45399</v>
      </c>
      <c r="D19" s="103" t="s">
        <v>454</v>
      </c>
      <c r="E19" s="46">
        <f>DATE(基本データ!$F$4,5,$B19)</f>
        <v>45429</v>
      </c>
      <c r="F19" s="103"/>
      <c r="G19" s="46">
        <f>DATE(基本データ!$F$4,6,$B19)</f>
        <v>45460</v>
      </c>
      <c r="H19" s="99"/>
      <c r="I19" s="46">
        <f>DATE(基本データ!$F$4,7,$B19)</f>
        <v>45490</v>
      </c>
      <c r="J19" s="169" t="s">
        <v>454</v>
      </c>
      <c r="K19" s="46">
        <f>DATE(基本データ!$F$4,8,$B19)</f>
        <v>45521</v>
      </c>
      <c r="L19" s="99"/>
      <c r="M19" s="46">
        <f>DATE(基本データ!$F$4,9,$B19)</f>
        <v>45552</v>
      </c>
      <c r="N19" s="99"/>
      <c r="O19" s="46">
        <f>DATE(基本データ!$F$4,10,$B19)</f>
        <v>45582</v>
      </c>
      <c r="P19" s="103"/>
      <c r="Q19" s="46">
        <f>DATE(基本データ!$F$4,11,$B19)</f>
        <v>45613</v>
      </c>
      <c r="R19" s="283"/>
      <c r="S19" s="46">
        <f>DATE(基本データ!$F$4,12,$B19)</f>
        <v>45643</v>
      </c>
      <c r="T19" s="99">
        <v>0</v>
      </c>
      <c r="U19" s="46">
        <f>DATE(基本データ!$H$4,1,$B19)</f>
        <v>45674</v>
      </c>
      <c r="V19" s="103" t="s">
        <v>459</v>
      </c>
      <c r="W19" s="46">
        <f>DATE(基本データ!$H$4,2,$B19)</f>
        <v>45705</v>
      </c>
      <c r="X19" s="99">
        <v>0</v>
      </c>
      <c r="Y19" s="46">
        <f>DATE(基本データ!$H$4,3,$B19)</f>
        <v>45733</v>
      </c>
      <c r="Z19" s="99">
        <v>0</v>
      </c>
      <c r="AA19" s="14">
        <v>17</v>
      </c>
    </row>
    <row r="20" spans="2:27" s="16" customFormat="1" ht="12.75" customHeight="1" x14ac:dyDescent="0.15">
      <c r="B20" s="14">
        <v>18</v>
      </c>
      <c r="C20" s="46">
        <f>DATE(基本データ!$F$4,4,$B20)</f>
        <v>45400</v>
      </c>
      <c r="D20" s="103"/>
      <c r="E20" s="46">
        <f>DATE(基本データ!$F$4,5,$B20)</f>
        <v>45430</v>
      </c>
      <c r="F20" s="283"/>
      <c r="G20" s="46">
        <f>DATE(基本データ!$F$4,6,$B20)</f>
        <v>45461</v>
      </c>
      <c r="H20" s="103" t="s">
        <v>516</v>
      </c>
      <c r="I20" s="46">
        <f>DATE(基本データ!$F$4,7,$B20)</f>
        <v>45491</v>
      </c>
      <c r="K20" s="46">
        <f>DATE(基本データ!$F$4,8,$B20)</f>
        <v>45522</v>
      </c>
      <c r="L20" s="302"/>
      <c r="M20" s="46">
        <f>DATE(基本データ!$F$4,9,$B20)</f>
        <v>45553</v>
      </c>
      <c r="N20" s="99" t="s">
        <v>454</v>
      </c>
      <c r="O20" s="46">
        <f>DATE(基本データ!$F$4,10,$B20)</f>
        <v>45583</v>
      </c>
      <c r="P20" s="103" t="s">
        <v>458</v>
      </c>
      <c r="Q20" s="46">
        <f>DATE(基本データ!$F$4,11,$B20)</f>
        <v>45614</v>
      </c>
      <c r="R20" s="99"/>
      <c r="S20" s="46">
        <f>DATE(基本データ!$F$4,12,$B20)</f>
        <v>45644</v>
      </c>
      <c r="T20" s="99" t="s">
        <v>454</v>
      </c>
      <c r="U20" s="46">
        <f>DATE(基本データ!$H$4,1,$B20)</f>
        <v>45675</v>
      </c>
      <c r="V20" s="283"/>
      <c r="W20" s="46">
        <f>DATE(基本データ!$H$4,2,$B20)</f>
        <v>45706</v>
      </c>
      <c r="X20" s="99">
        <v>0</v>
      </c>
      <c r="Y20" s="46">
        <f>DATE(基本データ!$H$4,3,$B20)</f>
        <v>45734</v>
      </c>
      <c r="Z20" s="99">
        <v>0</v>
      </c>
      <c r="AA20" s="14">
        <v>18</v>
      </c>
    </row>
    <row r="21" spans="2:27" s="16" customFormat="1" ht="12.75" customHeight="1" x14ac:dyDescent="0.15">
      <c r="B21" s="14">
        <v>19</v>
      </c>
      <c r="C21" s="46">
        <f>DATE(基本データ!$F$4,4,$B21)</f>
        <v>45401</v>
      </c>
      <c r="D21" s="103" t="s">
        <v>458</v>
      </c>
      <c r="E21" s="46">
        <f>DATE(基本データ!$F$4,5,$B21)</f>
        <v>45431</v>
      </c>
      <c r="F21" s="283"/>
      <c r="G21" s="46">
        <f>DATE(基本データ!$F$4,6,$B21)</f>
        <v>45462</v>
      </c>
      <c r="H21" s="99" t="s">
        <v>535</v>
      </c>
      <c r="I21" s="46">
        <f>DATE(基本データ!$F$4,7,$B21)</f>
        <v>45492</v>
      </c>
      <c r="J21" s="103"/>
      <c r="K21" s="46">
        <f>DATE(基本データ!$F$4,8,$B21)</f>
        <v>45523</v>
      </c>
      <c r="L21" s="99"/>
      <c r="M21" s="46">
        <f>DATE(基本データ!$F$4,9,$B21)</f>
        <v>45554</v>
      </c>
      <c r="N21" s="99"/>
      <c r="O21" s="46">
        <f>DATE(基本データ!$F$4,10,$B21)</f>
        <v>45584</v>
      </c>
      <c r="P21" s="283"/>
      <c r="Q21" s="46">
        <f>DATE(基本データ!$F$4,11,$B21)</f>
        <v>45615</v>
      </c>
      <c r="R21" s="99"/>
      <c r="S21" s="46">
        <f>DATE(基本データ!$F$4,12,$B21)</f>
        <v>45645</v>
      </c>
      <c r="T21" s="99">
        <v>0</v>
      </c>
      <c r="U21" s="46">
        <f>DATE(基本データ!$H$4,1,$B21)</f>
        <v>45676</v>
      </c>
      <c r="V21" s="99"/>
      <c r="W21" s="46">
        <f>DATE(基本データ!$H$4,2,$B21)</f>
        <v>45707</v>
      </c>
      <c r="X21" s="99" t="s">
        <v>454</v>
      </c>
      <c r="Y21" s="46">
        <f>DATE(基本データ!$H$4,3,$B21)</f>
        <v>45735</v>
      </c>
      <c r="Z21" s="99">
        <v>0</v>
      </c>
      <c r="AA21" s="14">
        <v>19</v>
      </c>
    </row>
    <row r="22" spans="2:27" s="16" customFormat="1" ht="12.75" customHeight="1" x14ac:dyDescent="0.15">
      <c r="B22" s="14">
        <v>20</v>
      </c>
      <c r="C22" s="46">
        <f>DATE(基本データ!$F$4,4,$B22)</f>
        <v>45402</v>
      </c>
      <c r="D22" s="103"/>
      <c r="E22" s="46">
        <f>DATE(基本データ!$F$4,5,$B22)</f>
        <v>45432</v>
      </c>
      <c r="F22" s="99"/>
      <c r="G22" s="46">
        <f>DATE(基本データ!$F$4,6,$B22)</f>
        <v>45463</v>
      </c>
      <c r="H22" s="99"/>
      <c r="I22" s="46">
        <f>DATE(基本データ!$F$4,7,$B22)</f>
        <v>45493</v>
      </c>
      <c r="J22" s="103"/>
      <c r="K22" s="46">
        <f>DATE(基本データ!$F$4,8,$B22)</f>
        <v>45524</v>
      </c>
      <c r="L22" s="99"/>
      <c r="M22" s="46">
        <f>DATE(基本データ!$F$4,9,$B22)</f>
        <v>45555</v>
      </c>
      <c r="N22" s="103" t="s">
        <v>458</v>
      </c>
      <c r="O22" s="46">
        <f>DATE(基本データ!$F$4,10,$B22)</f>
        <v>45585</v>
      </c>
      <c r="P22" s="103"/>
      <c r="Q22" s="46">
        <f>DATE(基本データ!$F$4,11,$B22)</f>
        <v>45616</v>
      </c>
      <c r="R22" s="99">
        <v>0</v>
      </c>
      <c r="S22" s="46">
        <f>DATE(基本データ!$F$4,12,$B22)</f>
        <v>45646</v>
      </c>
      <c r="T22" s="99"/>
      <c r="U22" s="46">
        <f>DATE(基本データ!$H$4,1,$B22)</f>
        <v>45677</v>
      </c>
      <c r="V22" s="99"/>
      <c r="W22" s="46">
        <f>DATE(基本データ!$H$4,2,$B22)</f>
        <v>45708</v>
      </c>
      <c r="X22" s="99">
        <v>0</v>
      </c>
      <c r="Y22" s="46">
        <f>DATE(基本データ!$H$4,3,$B22)</f>
        <v>45736</v>
      </c>
      <c r="Z22" s="99" t="s">
        <v>451</v>
      </c>
      <c r="AA22" s="14">
        <v>20</v>
      </c>
    </row>
    <row r="23" spans="2:27" s="16" customFormat="1" ht="12.75" customHeight="1" x14ac:dyDescent="0.15">
      <c r="B23" s="14">
        <v>21</v>
      </c>
      <c r="C23" s="46">
        <f>DATE(基本データ!$F$4,4,$B23)</f>
        <v>45403</v>
      </c>
      <c r="D23" s="103"/>
      <c r="E23" s="46">
        <f>DATE(基本データ!$F$4,5,$B23)</f>
        <v>45433</v>
      </c>
      <c r="F23" s="103" t="s">
        <v>508</v>
      </c>
      <c r="G23" s="46">
        <f>DATE(基本データ!$F$4,6,$B23)</f>
        <v>45464</v>
      </c>
      <c r="H23" s="99" t="s">
        <v>458</v>
      </c>
      <c r="I23" s="46">
        <f>DATE(基本データ!$F$4,7,$B23)</f>
        <v>45494</v>
      </c>
      <c r="J23" s="103"/>
      <c r="K23" s="46">
        <f>DATE(基本データ!$F$4,8,$B23)</f>
        <v>45525</v>
      </c>
      <c r="L23" s="163" t="s">
        <v>527</v>
      </c>
      <c r="M23" s="46">
        <f>DATE(基本データ!$F$4,9,$B23)</f>
        <v>45556</v>
      </c>
      <c r="N23" s="103"/>
      <c r="O23" s="46">
        <f>DATE(基本データ!$F$4,10,$B23)</f>
        <v>45586</v>
      </c>
      <c r="P23" s="103"/>
      <c r="Q23" s="46">
        <f>DATE(基本データ!$F$4,11,$B23)</f>
        <v>45617</v>
      </c>
      <c r="R23" s="99">
        <v>0</v>
      </c>
      <c r="S23" s="46">
        <f>DATE(基本データ!$F$4,12,$B23)</f>
        <v>45647</v>
      </c>
      <c r="T23" s="99"/>
      <c r="U23" s="46">
        <f>DATE(基本データ!$H$4,1,$B23)</f>
        <v>45678</v>
      </c>
      <c r="V23" s="99"/>
      <c r="W23" s="46">
        <f>DATE(基本データ!$H$4,2,$B23)</f>
        <v>45709</v>
      </c>
      <c r="X23" s="99" t="s">
        <v>459</v>
      </c>
      <c r="Y23" s="46">
        <f>DATE(基本データ!$H$4,3,$B23)</f>
        <v>45737</v>
      </c>
      <c r="Z23" s="99"/>
      <c r="AA23" s="14">
        <v>21</v>
      </c>
    </row>
    <row r="24" spans="2:27" s="16" customFormat="1" ht="12.75" customHeight="1" x14ac:dyDescent="0.15">
      <c r="B24" s="14">
        <v>22</v>
      </c>
      <c r="C24" s="46">
        <f>DATE(基本データ!$F$4,4,$B24)</f>
        <v>45404</v>
      </c>
      <c r="D24" s="103">
        <v>0</v>
      </c>
      <c r="E24" s="46">
        <f>DATE(基本データ!$F$4,5,$B24)</f>
        <v>45434</v>
      </c>
      <c r="F24" s="99" t="s">
        <v>539</v>
      </c>
      <c r="G24" s="46">
        <f>DATE(基本データ!$F$4,6,$B24)</f>
        <v>45465</v>
      </c>
      <c r="H24" s="105">
        <v>0</v>
      </c>
      <c r="I24" s="46">
        <f>DATE(基本データ!$F$4,7,$B24)</f>
        <v>45495</v>
      </c>
      <c r="J24" s="99"/>
      <c r="K24" s="46">
        <f>DATE(基本データ!$F$4,8,$B24)</f>
        <v>45526</v>
      </c>
      <c r="L24" s="169" t="s">
        <v>539</v>
      </c>
      <c r="M24" s="46">
        <f>DATE(基本データ!$F$4,9,$B24)</f>
        <v>45557</v>
      </c>
      <c r="N24" s="99" t="s">
        <v>551</v>
      </c>
      <c r="O24" s="46">
        <f>DATE(基本データ!$F$4,10,$B24)</f>
        <v>45587</v>
      </c>
      <c r="P24" s="103"/>
      <c r="Q24" s="46">
        <f>DATE(基本データ!$F$4,11,$B24)</f>
        <v>45618</v>
      </c>
      <c r="R24" s="99" t="s">
        <v>459</v>
      </c>
      <c r="S24" s="46">
        <f>DATE(基本データ!$F$4,12,$B24)</f>
        <v>45648</v>
      </c>
      <c r="T24" s="99"/>
      <c r="U24" s="46">
        <f>DATE(基本データ!$H$4,1,$B24)</f>
        <v>45679</v>
      </c>
      <c r="V24" s="99" t="s">
        <v>454</v>
      </c>
      <c r="W24" s="46">
        <f>DATE(基本データ!$H$4,2,$B24)</f>
        <v>45710</v>
      </c>
      <c r="X24" s="99"/>
      <c r="Y24" s="46">
        <f>DATE(基本データ!$H$4,3,$B24)</f>
        <v>45738</v>
      </c>
      <c r="Z24" s="99">
        <v>0</v>
      </c>
      <c r="AA24" s="14">
        <v>22</v>
      </c>
    </row>
    <row r="25" spans="2:27" s="16" customFormat="1" ht="12.75" customHeight="1" x14ac:dyDescent="0.15">
      <c r="B25" s="14">
        <v>23</v>
      </c>
      <c r="C25" s="46">
        <f>DATE(基本データ!$F$4,4,$B25)</f>
        <v>45405</v>
      </c>
      <c r="D25" s="103">
        <v>0</v>
      </c>
      <c r="E25" s="46">
        <f>DATE(基本データ!$F$4,5,$B25)</f>
        <v>45435</v>
      </c>
      <c r="F25" s="99"/>
      <c r="G25" s="46">
        <f>DATE(基本データ!$F$4,6,$B25)</f>
        <v>45466</v>
      </c>
      <c r="H25" s="99"/>
      <c r="I25" s="46">
        <f>DATE(基本データ!$F$4,7,$B25)</f>
        <v>45496</v>
      </c>
      <c r="J25" s="99"/>
      <c r="K25" s="46">
        <f>DATE(基本データ!$F$4,8,$B25)</f>
        <v>45527</v>
      </c>
      <c r="L25" s="99" t="s">
        <v>536</v>
      </c>
      <c r="M25" s="46">
        <f>DATE(基本データ!$F$4,9,$B25)</f>
        <v>45558</v>
      </c>
      <c r="N25" s="105" t="s">
        <v>552</v>
      </c>
      <c r="O25" s="46">
        <f>DATE(基本データ!$F$4,10,$B25)</f>
        <v>45588</v>
      </c>
      <c r="P25" s="103" t="s">
        <v>454</v>
      </c>
      <c r="Q25" s="46">
        <f>DATE(基本データ!$F$4,11,$B25)</f>
        <v>45619</v>
      </c>
      <c r="R25" s="99" t="s">
        <v>98</v>
      </c>
      <c r="S25" s="46">
        <f>DATE(基本データ!$F$4,12,$B25)</f>
        <v>45649</v>
      </c>
      <c r="T25" s="99"/>
      <c r="U25" s="46">
        <f>DATE(基本データ!$H$4,1,$B25)</f>
        <v>45680</v>
      </c>
      <c r="V25" s="99" t="s">
        <v>352</v>
      </c>
      <c r="W25" s="46">
        <f>DATE(基本データ!$H$4,2,$B25)</f>
        <v>45711</v>
      </c>
      <c r="X25" s="99" t="s">
        <v>327</v>
      </c>
      <c r="Y25" s="46">
        <f>DATE(基本データ!$H$4,3,$B25)</f>
        <v>45739</v>
      </c>
      <c r="Z25" s="99">
        <v>0</v>
      </c>
      <c r="AA25" s="14">
        <v>23</v>
      </c>
    </row>
    <row r="26" spans="2:27" s="16" customFormat="1" ht="12.75" customHeight="1" x14ac:dyDescent="0.15">
      <c r="B26" s="14">
        <v>24</v>
      </c>
      <c r="C26" s="46">
        <f>DATE(基本データ!$F$4,4,$B26)</f>
        <v>45406</v>
      </c>
      <c r="D26" s="103" t="s">
        <v>454</v>
      </c>
      <c r="E26" s="46">
        <f>DATE(基本データ!$F$4,5,$B26)</f>
        <v>45436</v>
      </c>
      <c r="F26" s="103" t="s">
        <v>459</v>
      </c>
      <c r="G26" s="46">
        <f>DATE(基本データ!$F$4,6,$B26)</f>
        <v>45467</v>
      </c>
      <c r="H26" s="99"/>
      <c r="I26" s="46">
        <f>DATE(基本データ!$F$4,7,$B26)</f>
        <v>45497</v>
      </c>
      <c r="J26" s="99"/>
      <c r="K26" s="46">
        <f>DATE(基本データ!$F$4,8,$B26)</f>
        <v>45528</v>
      </c>
      <c r="L26" s="99"/>
      <c r="M26" s="46">
        <f>DATE(基本データ!$F$4,9,$B26)</f>
        <v>45559</v>
      </c>
      <c r="N26" s="99">
        <v>0</v>
      </c>
      <c r="O26" s="46">
        <f>DATE(基本データ!$F$4,10,$B26)</f>
        <v>45589</v>
      </c>
      <c r="P26" s="103"/>
      <c r="Q26" s="46">
        <f>DATE(基本データ!$F$4,11,$B26)</f>
        <v>45620</v>
      </c>
      <c r="R26" s="105"/>
      <c r="S26" s="46">
        <f>DATE(基本データ!$F$4,12,$B26)</f>
        <v>45650</v>
      </c>
      <c r="T26" s="99">
        <v>0</v>
      </c>
      <c r="U26" s="46">
        <f>DATE(基本データ!$H$4,1,$B26)</f>
        <v>45681</v>
      </c>
      <c r="V26" s="99" t="s">
        <v>458</v>
      </c>
      <c r="W26" s="46">
        <f>DATE(基本データ!$H$4,2,$B26)</f>
        <v>45712</v>
      </c>
      <c r="X26" s="99" t="s">
        <v>505</v>
      </c>
      <c r="Y26" s="46">
        <f>DATE(基本データ!$H$4,3,$B26)</f>
        <v>45740</v>
      </c>
      <c r="Z26" s="99">
        <v>0</v>
      </c>
      <c r="AA26" s="14">
        <v>24</v>
      </c>
    </row>
    <row r="27" spans="2:27" s="16" customFormat="1" ht="12.75" customHeight="1" x14ac:dyDescent="0.15">
      <c r="B27" s="14">
        <v>25</v>
      </c>
      <c r="C27" s="46">
        <f>DATE(基本データ!$F$4,4,$B27)</f>
        <v>45407</v>
      </c>
      <c r="D27" s="103">
        <v>0</v>
      </c>
      <c r="E27" s="46">
        <f>DATE(基本データ!$F$4,5,$B27)</f>
        <v>45437</v>
      </c>
      <c r="F27" s="99"/>
      <c r="G27" s="46">
        <f>DATE(基本データ!$F$4,6,$B27)</f>
        <v>45468</v>
      </c>
      <c r="H27" s="99"/>
      <c r="I27" s="46">
        <f>DATE(基本データ!$F$4,7,$B27)</f>
        <v>45498</v>
      </c>
      <c r="K27" s="46">
        <f>DATE(基本データ!$F$4,8,$B27)</f>
        <v>45529</v>
      </c>
      <c r="L27" s="103"/>
      <c r="M27" s="46">
        <f>DATE(基本データ!$F$4,9,$B27)</f>
        <v>45560</v>
      </c>
      <c r="N27" s="99" t="s">
        <v>454</v>
      </c>
      <c r="O27" s="46">
        <f>DATE(基本データ!$F$4,10,$B27)</f>
        <v>45590</v>
      </c>
      <c r="P27" s="103" t="s">
        <v>459</v>
      </c>
      <c r="Q27" s="46">
        <f>DATE(基本データ!$F$4,11,$B27)</f>
        <v>45621</v>
      </c>
      <c r="R27" s="99"/>
      <c r="S27" s="46">
        <f>DATE(基本データ!$F$4,12,$B27)</f>
        <v>45651</v>
      </c>
      <c r="T27" s="99"/>
      <c r="U27" s="46">
        <f>DATE(基本データ!$H$4,1,$B27)</f>
        <v>45682</v>
      </c>
      <c r="V27" s="99"/>
      <c r="W27" s="46">
        <f>DATE(基本データ!$H$4,2,$B27)</f>
        <v>45713</v>
      </c>
      <c r="X27" s="99"/>
      <c r="Y27" s="46">
        <f>DATE(基本データ!$H$4,3,$B27)</f>
        <v>45741</v>
      </c>
      <c r="Z27" s="99">
        <v>0</v>
      </c>
      <c r="AA27" s="14">
        <v>25</v>
      </c>
    </row>
    <row r="28" spans="2:27" s="16" customFormat="1" ht="12.75" customHeight="1" x14ac:dyDescent="0.15">
      <c r="B28" s="14">
        <v>26</v>
      </c>
      <c r="C28" s="46">
        <f>DATE(基本データ!$F$4,4,$B28)</f>
        <v>45408</v>
      </c>
      <c r="D28" s="103"/>
      <c r="E28" s="46">
        <f>DATE(基本データ!$F$4,5,$B28)</f>
        <v>45438</v>
      </c>
      <c r="F28" s="99"/>
      <c r="G28" s="46">
        <f>DATE(基本データ!$F$4,6,$B28)</f>
        <v>45469</v>
      </c>
      <c r="H28" s="99" t="s">
        <v>454</v>
      </c>
      <c r="I28" s="46">
        <f>DATE(基本データ!$F$4,7,$B28)</f>
        <v>45499</v>
      </c>
      <c r="J28" s="103" t="s">
        <v>521</v>
      </c>
      <c r="K28" s="46">
        <f>DATE(基本データ!$F$4,8,$B28)</f>
        <v>45530</v>
      </c>
      <c r="L28" s="99"/>
      <c r="M28" s="46">
        <f>DATE(基本データ!$F$4,9,$B28)</f>
        <v>45561</v>
      </c>
      <c r="N28" s="99"/>
      <c r="O28" s="46">
        <f>DATE(基本データ!$F$4,10,$B28)</f>
        <v>45591</v>
      </c>
      <c r="P28" s="283"/>
      <c r="Q28" s="46">
        <f>DATE(基本データ!$F$4,11,$B28)</f>
        <v>45622</v>
      </c>
      <c r="R28" s="99"/>
      <c r="S28" s="46">
        <f>DATE(基本データ!$F$4,12,$B28)</f>
        <v>45652</v>
      </c>
      <c r="T28" s="99">
        <v>0</v>
      </c>
      <c r="U28" s="46">
        <f>DATE(基本データ!$H$4,1,$B28)</f>
        <v>45683</v>
      </c>
      <c r="V28" s="283"/>
      <c r="W28" s="46">
        <f>DATE(基本データ!$H$4,2,$B28)</f>
        <v>45714</v>
      </c>
      <c r="X28" s="99" t="s">
        <v>454</v>
      </c>
      <c r="Y28" s="46">
        <f>DATE(基本データ!$H$4,3,$B28)</f>
        <v>45742</v>
      </c>
      <c r="Z28" s="99">
        <v>0</v>
      </c>
      <c r="AA28" s="14">
        <v>26</v>
      </c>
    </row>
    <row r="29" spans="2:27" s="16" customFormat="1" ht="12.75" customHeight="1" x14ac:dyDescent="0.15">
      <c r="B29" s="14">
        <v>27</v>
      </c>
      <c r="C29" s="46">
        <f>DATE(基本データ!$F$4,4,$B29)</f>
        <v>45409</v>
      </c>
      <c r="D29" s="103"/>
      <c r="E29" s="46">
        <f>DATE(基本データ!$F$4,5,$B29)</f>
        <v>45439</v>
      </c>
      <c r="F29" s="99"/>
      <c r="G29" s="46">
        <f>DATE(基本データ!$F$4,6,$B29)</f>
        <v>45470</v>
      </c>
      <c r="H29" s="103" t="s">
        <v>351</v>
      </c>
      <c r="I29" s="46">
        <f>DATE(基本データ!$F$4,7,$B29)</f>
        <v>45500</v>
      </c>
      <c r="J29" s="103"/>
      <c r="K29" s="46">
        <f>DATE(基本データ!$F$4,8,$B29)</f>
        <v>45531</v>
      </c>
      <c r="L29" s="99"/>
      <c r="M29" s="46">
        <f>DATE(基本データ!$F$4,9,$B29)</f>
        <v>45562</v>
      </c>
      <c r="N29" s="103" t="s">
        <v>458</v>
      </c>
      <c r="O29" s="46">
        <f>DATE(基本データ!$F$4,10,$B29)</f>
        <v>45592</v>
      </c>
      <c r="P29" s="103"/>
      <c r="Q29" s="46">
        <f>DATE(基本データ!$F$4,11,$B29)</f>
        <v>45623</v>
      </c>
      <c r="R29" s="99" t="s">
        <v>454</v>
      </c>
      <c r="S29" s="46">
        <f>DATE(基本データ!$F$4,12,$B29)</f>
        <v>45653</v>
      </c>
      <c r="T29" s="103"/>
      <c r="U29" s="46">
        <f>DATE(基本データ!$H$4,1,$B29)</f>
        <v>45684</v>
      </c>
      <c r="V29" s="99"/>
      <c r="W29" s="46">
        <f>DATE(基本データ!$H$4,2,$B29)</f>
        <v>45715</v>
      </c>
      <c r="X29" s="300"/>
      <c r="Y29" s="46">
        <f>DATE(基本データ!$H$4,3,$B29)</f>
        <v>45743</v>
      </c>
      <c r="Z29" s="99">
        <v>0</v>
      </c>
      <c r="AA29" s="14">
        <v>27</v>
      </c>
    </row>
    <row r="30" spans="2:27" s="16" customFormat="1" ht="12.75" customHeight="1" x14ac:dyDescent="0.15">
      <c r="B30" s="14">
        <v>28</v>
      </c>
      <c r="C30" s="46">
        <f>DATE(基本データ!$F$4,4,$B30)</f>
        <v>45410</v>
      </c>
      <c r="D30" s="103"/>
      <c r="E30" s="46">
        <f>DATE(基本データ!$F$4,5,$B30)</f>
        <v>45440</v>
      </c>
      <c r="F30" s="103" t="s">
        <v>510</v>
      </c>
      <c r="G30" s="46">
        <f>DATE(基本データ!$F$4,6,$B30)</f>
        <v>45471</v>
      </c>
      <c r="H30" s="99" t="s">
        <v>458</v>
      </c>
      <c r="I30" s="46">
        <f>DATE(基本データ!$F$4,7,$B30)</f>
        <v>45501</v>
      </c>
      <c r="J30" s="103"/>
      <c r="K30" s="46">
        <f>DATE(基本データ!$F$4,8,$B30)</f>
        <v>45532</v>
      </c>
      <c r="L30" s="99" t="s">
        <v>454</v>
      </c>
      <c r="M30" s="46">
        <f>DATE(基本データ!$F$4,9,$B30)</f>
        <v>45563</v>
      </c>
      <c r="N30" s="99"/>
      <c r="O30" s="46">
        <f>DATE(基本データ!$F$4,10,$B30)</f>
        <v>45593</v>
      </c>
      <c r="P30" s="103"/>
      <c r="Q30" s="46">
        <f>DATE(基本データ!$F$4,11,$B30)</f>
        <v>45624</v>
      </c>
      <c r="R30" s="99">
        <v>0</v>
      </c>
      <c r="S30" s="46">
        <f>DATE(基本データ!$F$4,12,$B30)</f>
        <v>45654</v>
      </c>
      <c r="T30" s="103"/>
      <c r="U30" s="46">
        <f>DATE(基本データ!$H$4,1,$B30)</f>
        <v>45685</v>
      </c>
      <c r="V30" s="99"/>
      <c r="W30" s="46">
        <f>DATE(基本データ!$H$4,2,$B30)</f>
        <v>45716</v>
      </c>
      <c r="X30" s="99"/>
      <c r="Y30" s="46">
        <f>DATE(基本データ!$H$4,3,$B30)</f>
        <v>45744</v>
      </c>
      <c r="Z30" s="99">
        <v>0</v>
      </c>
      <c r="AA30" s="14">
        <v>28</v>
      </c>
    </row>
    <row r="31" spans="2:27" s="16" customFormat="1" ht="12.75" customHeight="1" x14ac:dyDescent="0.15">
      <c r="B31" s="14">
        <v>29</v>
      </c>
      <c r="C31" s="46">
        <f>DATE(基本データ!$F$4,4,$B31)</f>
        <v>45411</v>
      </c>
      <c r="D31" s="103" t="s">
        <v>238</v>
      </c>
      <c r="E31" s="46">
        <f>DATE(基本データ!$F$4,5,$B31)</f>
        <v>45441</v>
      </c>
      <c r="F31" s="99"/>
      <c r="G31" s="46">
        <f>DATE(基本データ!$F$4,6,$B31)</f>
        <v>45472</v>
      </c>
      <c r="H31" s="103"/>
      <c r="I31" s="46">
        <f>DATE(基本データ!$F$4,7,$B31)</f>
        <v>45502</v>
      </c>
      <c r="J31" s="103" t="s">
        <v>523</v>
      </c>
      <c r="K31" s="46">
        <f>DATE(基本データ!$F$4,8,$B31)</f>
        <v>45533</v>
      </c>
      <c r="L31" s="99"/>
      <c r="M31" s="46">
        <f>DATE(基本データ!$F$4,9,$B31)</f>
        <v>45564</v>
      </c>
      <c r="N31" s="99"/>
      <c r="O31" s="46">
        <f>DATE(基本データ!$F$4,10,$B31)</f>
        <v>45594</v>
      </c>
      <c r="P31" s="103"/>
      <c r="Q31" s="46">
        <f>DATE(基本データ!$F$4,11,$B31)</f>
        <v>45625</v>
      </c>
      <c r="R31" s="99"/>
      <c r="S31" s="46">
        <f>DATE(基本データ!$F$4,12,$B31)</f>
        <v>45655</v>
      </c>
      <c r="T31" s="99"/>
      <c r="U31" s="46">
        <f>DATE(基本データ!$H$4,1,$B31)</f>
        <v>45686</v>
      </c>
      <c r="V31" s="99">
        <v>0</v>
      </c>
      <c r="W31" s="281" t="s">
        <v>453</v>
      </c>
      <c r="X31" s="106">
        <v>0</v>
      </c>
      <c r="Y31" s="46">
        <f>DATE(基本データ!$H$4,3,$B31)</f>
        <v>45745</v>
      </c>
      <c r="Z31" s="99">
        <v>0</v>
      </c>
      <c r="AA31" s="14">
        <v>29</v>
      </c>
    </row>
    <row r="32" spans="2:27" s="16" customFormat="1" ht="12.75" customHeight="1" x14ac:dyDescent="0.15">
      <c r="B32" s="14">
        <v>30</v>
      </c>
      <c r="C32" s="46">
        <f>DATE(基本データ!$F$4,4,$B32)</f>
        <v>45412</v>
      </c>
      <c r="D32" s="103">
        <v>0</v>
      </c>
      <c r="E32" s="46">
        <f>DATE(基本データ!$F$4,5,$B32)</f>
        <v>45442</v>
      </c>
      <c r="F32" s="99"/>
      <c r="G32" s="46">
        <f>DATE(基本データ!$F$4,6,$B32)</f>
        <v>45473</v>
      </c>
      <c r="H32" s="99"/>
      <c r="I32" s="46">
        <f>DATE(基本データ!$F$4,7,$B32)</f>
        <v>45503</v>
      </c>
      <c r="J32" s="99"/>
      <c r="K32" s="46">
        <f>DATE(基本データ!$F$4,8,$B32)</f>
        <v>45534</v>
      </c>
      <c r="L32" s="99"/>
      <c r="M32" s="46">
        <f>DATE(基本データ!$F$4,9,$B32)</f>
        <v>45565</v>
      </c>
      <c r="N32" s="99"/>
      <c r="O32" s="46">
        <f>DATE(基本データ!$F$4,10,$B32)</f>
        <v>45595</v>
      </c>
      <c r="P32" s="103"/>
      <c r="Q32" s="46">
        <f>DATE(基本データ!$F$4,11,$B32)</f>
        <v>45626</v>
      </c>
      <c r="R32" s="99"/>
      <c r="S32" s="46">
        <f>DATE(基本データ!$F$4,12,$B32)</f>
        <v>45656</v>
      </c>
      <c r="T32" s="169">
        <v>0</v>
      </c>
      <c r="U32" s="46">
        <f>DATE(基本データ!$H$4,1,$B32)</f>
        <v>45687</v>
      </c>
      <c r="V32" s="99">
        <v>0</v>
      </c>
      <c r="W32" s="281" t="s">
        <v>453</v>
      </c>
      <c r="X32" s="106">
        <v>0</v>
      </c>
      <c r="Y32" s="46">
        <f>DATE(基本データ!$H$4,3,$B32)</f>
        <v>45746</v>
      </c>
      <c r="Z32" s="99">
        <v>0</v>
      </c>
      <c r="AA32" s="14">
        <v>30</v>
      </c>
    </row>
    <row r="33" spans="1:28" s="16" customFormat="1" ht="12.75" customHeight="1" thickBot="1" x14ac:dyDescent="0.2">
      <c r="A33" s="89"/>
      <c r="B33" s="19">
        <v>31</v>
      </c>
      <c r="C33" s="90" t="s">
        <v>88</v>
      </c>
      <c r="D33" s="280"/>
      <c r="E33" s="91">
        <f>DATE(基本データ!$F$4,5,$B33)</f>
        <v>45443</v>
      </c>
      <c r="F33" s="100"/>
      <c r="G33" s="90" t="s">
        <v>88</v>
      </c>
      <c r="H33" s="101">
        <v>0</v>
      </c>
      <c r="I33" s="91">
        <f>DATE(基本データ!$F$4,7,$B33)</f>
        <v>45504</v>
      </c>
      <c r="J33" s="100"/>
      <c r="K33" s="91">
        <f>DATE(基本データ!$F$4,8,$B33)</f>
        <v>45535</v>
      </c>
      <c r="L33" s="100"/>
      <c r="M33" s="90" t="s">
        <v>88</v>
      </c>
      <c r="N33" s="102">
        <v>0</v>
      </c>
      <c r="O33" s="91">
        <f>DATE(基本データ!$F$4,10,$B33)</f>
        <v>45596</v>
      </c>
      <c r="P33" s="104">
        <v>0</v>
      </c>
      <c r="Q33" s="90" t="s">
        <v>88</v>
      </c>
      <c r="R33" s="102">
        <v>0</v>
      </c>
      <c r="S33" s="91">
        <f>DATE(基本データ!$F$4,12,$B33)</f>
        <v>45657</v>
      </c>
      <c r="T33" s="305">
        <v>0</v>
      </c>
      <c r="U33" s="91">
        <f>DATE(基本データ!$H$4,1,$B33)</f>
        <v>45688</v>
      </c>
      <c r="V33" s="100"/>
      <c r="W33" s="90" t="s">
        <v>88</v>
      </c>
      <c r="X33" s="101">
        <v>0</v>
      </c>
      <c r="Y33" s="91">
        <f>DATE(基本データ!$H$4,3,$B33)</f>
        <v>45747</v>
      </c>
      <c r="Z33" s="100">
        <v>0</v>
      </c>
      <c r="AA33" s="19">
        <v>31</v>
      </c>
    </row>
    <row r="34" spans="1:28" s="15" customFormat="1" ht="12.75" customHeight="1" thickTop="1" x14ac:dyDescent="0.15">
      <c r="B34" s="18" t="s">
        <v>89</v>
      </c>
      <c r="C34" s="439">
        <v>1</v>
      </c>
      <c r="D34" s="442"/>
      <c r="E34" s="439">
        <v>1</v>
      </c>
      <c r="F34" s="440"/>
      <c r="G34" s="439">
        <v>2</v>
      </c>
      <c r="H34" s="440"/>
      <c r="I34" s="439">
        <v>1</v>
      </c>
      <c r="J34" s="440"/>
      <c r="K34" s="439">
        <v>2</v>
      </c>
      <c r="L34" s="440"/>
      <c r="M34" s="439">
        <v>2</v>
      </c>
      <c r="N34" s="440"/>
      <c r="O34" s="439">
        <v>0</v>
      </c>
      <c r="P34" s="440"/>
      <c r="Q34" s="439">
        <v>1</v>
      </c>
      <c r="R34" s="440"/>
      <c r="S34" s="439">
        <v>0</v>
      </c>
      <c r="T34" s="440"/>
      <c r="U34" s="439">
        <v>0</v>
      </c>
      <c r="V34" s="440"/>
      <c r="W34" s="439">
        <v>0</v>
      </c>
      <c r="X34" s="440"/>
      <c r="Y34" s="439">
        <v>0</v>
      </c>
      <c r="Z34" s="440"/>
      <c r="AB34" s="47">
        <f>SUM(C34:Z34)</f>
        <v>10</v>
      </c>
    </row>
    <row r="35" spans="1:28" s="15" customFormat="1" ht="12.75" customHeight="1" x14ac:dyDescent="0.15">
      <c r="B35" s="17" t="s">
        <v>27</v>
      </c>
      <c r="C35" s="431">
        <v>0</v>
      </c>
      <c r="D35" s="441"/>
      <c r="E35" s="431">
        <v>0</v>
      </c>
      <c r="F35" s="432"/>
      <c r="G35" s="431">
        <v>1</v>
      </c>
      <c r="H35" s="432"/>
      <c r="I35" s="431">
        <v>0</v>
      </c>
      <c r="J35" s="432"/>
      <c r="K35" s="431">
        <v>1</v>
      </c>
      <c r="L35" s="432"/>
      <c r="M35" s="431">
        <v>0</v>
      </c>
      <c r="N35" s="432"/>
      <c r="O35" s="431">
        <v>0</v>
      </c>
      <c r="P35" s="432"/>
      <c r="Q35" s="431">
        <v>0</v>
      </c>
      <c r="R35" s="432"/>
      <c r="S35" s="431">
        <v>0</v>
      </c>
      <c r="T35" s="432"/>
      <c r="U35" s="431">
        <v>1</v>
      </c>
      <c r="V35" s="432"/>
      <c r="W35" s="431">
        <v>0</v>
      </c>
      <c r="X35" s="432"/>
      <c r="Y35" s="431">
        <v>0</v>
      </c>
      <c r="Z35" s="432"/>
      <c r="AB35" s="47">
        <f>SUM(C35:Z35)</f>
        <v>3</v>
      </c>
    </row>
    <row r="36" spans="1:28" s="15" customFormat="1" ht="12.75" customHeight="1" x14ac:dyDescent="0.15">
      <c r="B36" s="17" t="s">
        <v>90</v>
      </c>
      <c r="C36" s="431">
        <v>0</v>
      </c>
      <c r="D36" s="441"/>
      <c r="E36" s="431">
        <v>0</v>
      </c>
      <c r="F36" s="432"/>
      <c r="G36" s="431">
        <v>1</v>
      </c>
      <c r="H36" s="432"/>
      <c r="I36" s="431">
        <v>0</v>
      </c>
      <c r="J36" s="432"/>
      <c r="K36" s="431">
        <v>1</v>
      </c>
      <c r="L36" s="432"/>
      <c r="M36" s="431">
        <v>0</v>
      </c>
      <c r="N36" s="432"/>
      <c r="O36" s="431">
        <v>0</v>
      </c>
      <c r="P36" s="432"/>
      <c r="Q36" s="431">
        <v>0</v>
      </c>
      <c r="R36" s="432"/>
      <c r="S36" s="431">
        <v>0</v>
      </c>
      <c r="T36" s="432"/>
      <c r="U36" s="431">
        <v>0</v>
      </c>
      <c r="V36" s="432"/>
      <c r="W36" s="431">
        <v>0</v>
      </c>
      <c r="X36" s="432"/>
      <c r="Y36" s="431">
        <v>0</v>
      </c>
      <c r="Z36" s="432"/>
      <c r="AB36" s="47">
        <f>SUM(C36:Z36)</f>
        <v>2</v>
      </c>
    </row>
    <row r="37" spans="1:28" s="15" customFormat="1" ht="12.75" customHeight="1" x14ac:dyDescent="0.15">
      <c r="B37" s="17" t="s">
        <v>28</v>
      </c>
      <c r="C37" s="433">
        <v>12</v>
      </c>
      <c r="D37" s="445"/>
      <c r="E37" s="433">
        <v>8</v>
      </c>
      <c r="F37" s="434"/>
      <c r="G37" s="433">
        <v>16</v>
      </c>
      <c r="H37" s="434"/>
      <c r="I37" s="433">
        <v>12</v>
      </c>
      <c r="J37" s="434"/>
      <c r="K37" s="433">
        <v>11</v>
      </c>
      <c r="L37" s="434"/>
      <c r="M37" s="433">
        <v>13</v>
      </c>
      <c r="N37" s="434"/>
      <c r="O37" s="433">
        <v>12</v>
      </c>
      <c r="P37" s="434"/>
      <c r="Q37" s="433">
        <v>12</v>
      </c>
      <c r="R37" s="434"/>
      <c r="S37" s="433">
        <v>11</v>
      </c>
      <c r="T37" s="434"/>
      <c r="U37" s="433">
        <v>9</v>
      </c>
      <c r="V37" s="434"/>
      <c r="W37" s="433">
        <v>11</v>
      </c>
      <c r="X37" s="434"/>
      <c r="Y37" s="433">
        <v>1</v>
      </c>
      <c r="Z37" s="434"/>
      <c r="AB37" s="47">
        <f>SUM(C37:Z37)</f>
        <v>128</v>
      </c>
    </row>
    <row r="38" spans="1:28" x14ac:dyDescent="0.15">
      <c r="I38" s="422" t="s">
        <v>541</v>
      </c>
      <c r="J38" s="422"/>
      <c r="K38" s="422"/>
      <c r="L38" s="422"/>
      <c r="P38" s="116"/>
      <c r="Q38" s="424" t="s">
        <v>267</v>
      </c>
      <c r="R38" s="425"/>
      <c r="S38" s="423" t="s">
        <v>89</v>
      </c>
      <c r="T38" s="430">
        <f>SUM(C34:Z34)</f>
        <v>10</v>
      </c>
      <c r="U38" s="423" t="s">
        <v>27</v>
      </c>
      <c r="V38" s="430">
        <f>SUM(C35:Z35)</f>
        <v>3</v>
      </c>
      <c r="W38" s="423" t="s">
        <v>90</v>
      </c>
      <c r="X38" s="430">
        <f>SUM(C36:Z36)</f>
        <v>2</v>
      </c>
      <c r="Y38" s="436" t="s">
        <v>28</v>
      </c>
      <c r="Z38" s="435">
        <f>SUM(C37:Z37)</f>
        <v>128</v>
      </c>
    </row>
    <row r="39" spans="1:28" x14ac:dyDescent="0.15">
      <c r="B39" s="446" t="s">
        <v>444</v>
      </c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P39" s="277"/>
      <c r="Q39" s="426"/>
      <c r="R39" s="427"/>
      <c r="S39" s="423"/>
      <c r="T39" s="430"/>
      <c r="U39" s="423"/>
      <c r="V39" s="430"/>
      <c r="W39" s="423"/>
      <c r="X39" s="430"/>
      <c r="Y39" s="436"/>
      <c r="Z39" s="435"/>
    </row>
    <row r="40" spans="1:28" ht="13.5" customHeight="1" x14ac:dyDescent="0.15">
      <c r="D40" s="87" t="s">
        <v>139</v>
      </c>
      <c r="E40" s="87"/>
      <c r="F40" s="87"/>
      <c r="G40" s="88"/>
      <c r="H40" s="88"/>
      <c r="I40" s="88"/>
      <c r="J40" s="88"/>
      <c r="P40" s="117"/>
      <c r="Q40" s="428"/>
      <c r="R40" s="429"/>
      <c r="S40" s="423"/>
      <c r="T40" s="430"/>
      <c r="U40" s="423"/>
      <c r="V40" s="430"/>
      <c r="W40" s="423"/>
      <c r="X40" s="430"/>
      <c r="Y40" s="436"/>
      <c r="Z40" s="435"/>
    </row>
    <row r="46" spans="1:28" x14ac:dyDescent="0.15">
      <c r="B46" s="444" t="s">
        <v>269</v>
      </c>
      <c r="C46" s="444"/>
      <c r="D46" s="12">
        <f>COUNTIF(D$3:D$33,$B46)</f>
        <v>3</v>
      </c>
      <c r="F46" s="12">
        <f>COUNTIF(F$3:F$33,$B46)</f>
        <v>2</v>
      </c>
      <c r="H46" s="12">
        <f>COUNTIF(H$3:H$33,$B46)</f>
        <v>4</v>
      </c>
      <c r="J46" s="12">
        <f>COUNTIF(J$3:J$33,$B46)</f>
        <v>3</v>
      </c>
      <c r="L46" s="12">
        <f>COUNTIF(L$3:L$33,$B46)</f>
        <v>3</v>
      </c>
      <c r="N46" s="12">
        <f>COUNTIF(N$3:N$33,$B46)</f>
        <v>3</v>
      </c>
      <c r="P46" s="12">
        <f>COUNTIF(P$3:P$33,$B46)</f>
        <v>3</v>
      </c>
      <c r="R46" s="12">
        <f>COUNTIF(R$3:R$33,$B46)</f>
        <v>3</v>
      </c>
      <c r="T46" s="12">
        <f>COUNTIF(T$3:T$33,$B46)</f>
        <v>3</v>
      </c>
      <c r="V46" s="12">
        <f>COUNTIF(V$3:V$33,$B46)</f>
        <v>2</v>
      </c>
      <c r="X46" s="12">
        <f>COUNTIF(X$3:X$33,$B46)</f>
        <v>3</v>
      </c>
      <c r="Z46" s="12">
        <f>COUNTIF(Z$3:Z$33,$B46)</f>
        <v>0</v>
      </c>
      <c r="AB46" s="12">
        <f>SUM(D46:Z46)*3</f>
        <v>96</v>
      </c>
    </row>
    <row r="47" spans="1:28" x14ac:dyDescent="0.15">
      <c r="B47" s="444" t="s">
        <v>268</v>
      </c>
      <c r="C47" s="444"/>
      <c r="D47" s="12">
        <f>COUNTIF(D$3:D$33,$B47)</f>
        <v>1</v>
      </c>
      <c r="F47" s="12">
        <f>COUNTIF(F$3:F$33,$B47)</f>
        <v>1</v>
      </c>
      <c r="H47" s="12">
        <f>COUNTIF(H$3:H$33,$B47)</f>
        <v>0</v>
      </c>
      <c r="J47" s="12">
        <f>COUNTIF(J$3:J$33,$B47)</f>
        <v>1</v>
      </c>
      <c r="L47" s="12">
        <f>COUNTIF(L$3:L$33,$B47)</f>
        <v>1</v>
      </c>
      <c r="N47" s="12">
        <f>COUNTIF(N$3:N$33,$B47)</f>
        <v>1</v>
      </c>
      <c r="P47" s="12">
        <f>COUNTIF(P$3:P$33,$B47)</f>
        <v>2</v>
      </c>
      <c r="R47" s="12">
        <f>COUNTIF(R$3:R$33,$B47)</f>
        <v>2</v>
      </c>
      <c r="T47" s="12">
        <f>COUNTIF(T$3:T$33,$B47)</f>
        <v>1</v>
      </c>
      <c r="V47" s="12">
        <f>COUNTIF(V$3:V$33,$B47)</f>
        <v>1</v>
      </c>
      <c r="X47" s="12">
        <f>COUNTIF(X$3:X$33,$B47)</f>
        <v>2</v>
      </c>
      <c r="Z47" s="12">
        <f>COUNTIF(Z$3:Z$33,$B47)</f>
        <v>0</v>
      </c>
      <c r="AB47" s="12">
        <f>SUM(D47:Z47)</f>
        <v>13</v>
      </c>
    </row>
    <row r="48" spans="1:28" x14ac:dyDescent="0.15">
      <c r="B48" s="444" t="s">
        <v>270</v>
      </c>
      <c r="C48" s="444"/>
      <c r="D48" s="12">
        <f>COUNTIF(D$3:D$33,$B48)</f>
        <v>2</v>
      </c>
      <c r="F48" s="12">
        <f>COUNTIF(F$3:F$33,$B48)</f>
        <v>1</v>
      </c>
      <c r="H48" s="12">
        <f>COUNTIF(H$3:H$33,$B48)</f>
        <v>4</v>
      </c>
      <c r="J48" s="12">
        <f>COUNTIF(J$3:J$33,$B48)</f>
        <v>2</v>
      </c>
      <c r="L48" s="12">
        <f>COUNTIF(L$3:L$33,$B48)</f>
        <v>1</v>
      </c>
      <c r="N48" s="12">
        <f>COUNTIF(N$3:N$33,$B48)</f>
        <v>3</v>
      </c>
      <c r="P48" s="12">
        <f>COUNTIF(P$3:P$33,$B48)</f>
        <v>1</v>
      </c>
      <c r="R48" s="12">
        <f>COUNTIF(R$3:R$33,$B48)</f>
        <v>1</v>
      </c>
      <c r="T48" s="12">
        <f>COUNTIF(T$3:T$33,$B48)</f>
        <v>1</v>
      </c>
      <c r="V48" s="12">
        <f>COUNTIF(V$3:V$33,$B48)</f>
        <v>2</v>
      </c>
      <c r="X48" s="12">
        <f>COUNTIF(X$3:X$33,$B48)</f>
        <v>0</v>
      </c>
      <c r="Z48" s="12">
        <f>COUNTIF(Z$3:Z$33,$B48)</f>
        <v>1</v>
      </c>
      <c r="AB48" s="12">
        <f>SUM(D48:Z48)</f>
        <v>19</v>
      </c>
    </row>
    <row r="49" spans="2:28" x14ac:dyDescent="0.15">
      <c r="B49" s="444" t="s">
        <v>267</v>
      </c>
      <c r="C49" s="444"/>
      <c r="D49" s="12">
        <f>D46*3+D47+D48</f>
        <v>12</v>
      </c>
      <c r="F49" s="12">
        <f>F46*3+F47+F48</f>
        <v>8</v>
      </c>
      <c r="H49" s="12">
        <f>H46*3+H47+H48</f>
        <v>16</v>
      </c>
      <c r="J49" s="12">
        <f>J46*3+J47+J48</f>
        <v>12</v>
      </c>
      <c r="L49" s="12">
        <f>L46*3+L47+L48</f>
        <v>11</v>
      </c>
      <c r="N49" s="12">
        <f>N46*3+N47+N48</f>
        <v>13</v>
      </c>
      <c r="P49" s="12">
        <f>P46*3+P47+P48</f>
        <v>12</v>
      </c>
      <c r="R49" s="12">
        <f>R46*3+R47+R48</f>
        <v>12</v>
      </c>
      <c r="T49" s="12">
        <f>T46*3+T47+T48</f>
        <v>11</v>
      </c>
      <c r="V49" s="12">
        <f>V46*3+V47+V48</f>
        <v>9</v>
      </c>
      <c r="X49" s="12">
        <f>X46*3+X47+X48</f>
        <v>11</v>
      </c>
      <c r="Z49" s="12">
        <f>Z46*3+Z47+Z48</f>
        <v>1</v>
      </c>
      <c r="AB49" s="12">
        <f>SUM(AB46:AB48)</f>
        <v>128</v>
      </c>
    </row>
  </sheetData>
  <mergeCells count="68">
    <mergeCell ref="M35:N35"/>
    <mergeCell ref="R1:U1"/>
    <mergeCell ref="O37:P37"/>
    <mergeCell ref="Q37:R37"/>
    <mergeCell ref="S37:T37"/>
    <mergeCell ref="Q35:R35"/>
    <mergeCell ref="S35:T35"/>
    <mergeCell ref="O36:P36"/>
    <mergeCell ref="O35:P35"/>
    <mergeCell ref="U35:V35"/>
    <mergeCell ref="K34:L34"/>
    <mergeCell ref="B46:C46"/>
    <mergeCell ref="B47:C47"/>
    <mergeCell ref="B48:C48"/>
    <mergeCell ref="B49:C49"/>
    <mergeCell ref="C37:D37"/>
    <mergeCell ref="E37:F37"/>
    <mergeCell ref="K36:L36"/>
    <mergeCell ref="B39:N39"/>
    <mergeCell ref="G37:H37"/>
    <mergeCell ref="I37:J37"/>
    <mergeCell ref="K37:L37"/>
    <mergeCell ref="I36:J36"/>
    <mergeCell ref="M36:N36"/>
    <mergeCell ref="I35:J35"/>
    <mergeCell ref="K35:L35"/>
    <mergeCell ref="W1:Z1"/>
    <mergeCell ref="Y34:Z34"/>
    <mergeCell ref="I1:L1"/>
    <mergeCell ref="Q36:R36"/>
    <mergeCell ref="S36:T36"/>
    <mergeCell ref="Y35:Z35"/>
    <mergeCell ref="W35:X35"/>
    <mergeCell ref="W36:X36"/>
    <mergeCell ref="I34:J34"/>
    <mergeCell ref="M34:N34"/>
    <mergeCell ref="W34:X34"/>
    <mergeCell ref="U34:V34"/>
    <mergeCell ref="S34:T34"/>
    <mergeCell ref="O34:P34"/>
    <mergeCell ref="Q34:R34"/>
    <mergeCell ref="Y36:Z36"/>
    <mergeCell ref="C1:D1"/>
    <mergeCell ref="F1:H1"/>
    <mergeCell ref="G36:H36"/>
    <mergeCell ref="E35:F35"/>
    <mergeCell ref="E36:F36"/>
    <mergeCell ref="E34:F34"/>
    <mergeCell ref="C35:D35"/>
    <mergeCell ref="C36:D36"/>
    <mergeCell ref="G35:H35"/>
    <mergeCell ref="C34:D34"/>
    <mergeCell ref="G34:H34"/>
    <mergeCell ref="Z38:Z40"/>
    <mergeCell ref="W38:W40"/>
    <mergeCell ref="X38:X40"/>
    <mergeCell ref="Y38:Y40"/>
    <mergeCell ref="Y37:Z37"/>
    <mergeCell ref="W37:X37"/>
    <mergeCell ref="I38:L38"/>
    <mergeCell ref="S38:S40"/>
    <mergeCell ref="Q38:R40"/>
    <mergeCell ref="T38:T40"/>
    <mergeCell ref="U36:V36"/>
    <mergeCell ref="U38:U40"/>
    <mergeCell ref="V38:V40"/>
    <mergeCell ref="U37:V37"/>
    <mergeCell ref="M37:N37"/>
  </mergeCells>
  <phoneticPr fontId="2"/>
  <conditionalFormatting sqref="C33 G33 M33:N33 Q33:R33 W33">
    <cfRule type="expression" dxfId="2172" priority="406" stopIfTrue="1">
      <formula>$B33=""</formula>
    </cfRule>
    <cfRule type="expression" dxfId="2171" priority="407">
      <formula>OR(WEEKDAY($C33,2)&gt;5,COUNTIF(祝日,$C33)&gt;0)</formula>
    </cfRule>
    <cfRule type="expression" dxfId="2170" priority="408">
      <formula>AND(WEEKDAY($C33)=7,(AND(WEEKDAY($C33,2)=6,COUNTIF(祝日,$C33)=0)))</formula>
    </cfRule>
  </conditionalFormatting>
  <conditionalFormatting sqref="D3:D33">
    <cfRule type="expression" dxfId="2169" priority="403" stopIfTrue="1">
      <formula>$B3=""</formula>
    </cfRule>
    <cfRule type="expression" dxfId="2168" priority="404">
      <formula>OR(WEEKDAY($C3,2)&gt;5,COUNTIF(祝日,$C3)&gt;0)</formula>
    </cfRule>
    <cfRule type="expression" dxfId="2167" priority="405">
      <formula>AND(WEEKDAY($C3)=7,(AND(WEEKDAY($C3,2)=6,COUNTIF(祝日,$C3)=0)))</formula>
    </cfRule>
  </conditionalFormatting>
  <conditionalFormatting sqref="F3:F11 F15:F18 F22:F25 F27:F33">
    <cfRule type="expression" dxfId="2166" priority="400" stopIfTrue="1">
      <formula>$B3=""</formula>
    </cfRule>
    <cfRule type="expression" dxfId="2165" priority="401" stopIfTrue="1">
      <formula>OR(WEEKDAY($E3,2)&gt;5,COUNTIF(祝日,$E3)&gt;0)</formula>
    </cfRule>
    <cfRule type="expression" dxfId="2164" priority="402" stopIfTrue="1">
      <formula>AND(WEEKDAY($E3)=7,(AND(WEEKDAY($E3,2)=6,COUNTIF(祝日,$E3)=0)))</formula>
    </cfRule>
  </conditionalFormatting>
  <conditionalFormatting sqref="H3:H8 H26:H28 H16:H20 H30:H33 H12:H14">
    <cfRule type="expression" dxfId="2163" priority="397" stopIfTrue="1">
      <formula>$B3=""</formula>
    </cfRule>
    <cfRule type="expression" dxfId="2162" priority="398" stopIfTrue="1">
      <formula>OR(WEEKDAY($G3,2)&gt;5,COUNTIF(祝日,$G3)&gt;0)</formula>
    </cfRule>
    <cfRule type="expression" dxfId="2161" priority="399" stopIfTrue="1">
      <formula>AND(WEEKDAY($G3)=7,(AND(WEEKDAY($G3,2)=6,COUNTIF(祝日,$G3)=0)))</formula>
    </cfRule>
  </conditionalFormatting>
  <conditionalFormatting sqref="J3:J6 J32:J33 J17:J18 J24:J25 J10:J13">
    <cfRule type="expression" dxfId="2160" priority="394" stopIfTrue="1">
      <formula>$B3=""</formula>
    </cfRule>
    <cfRule type="expression" dxfId="2159" priority="395" stopIfTrue="1">
      <formula>OR(WEEKDAY($I3,2)&gt;5,COUNTIF(祝日,$I3)&gt;0)</formula>
    </cfRule>
    <cfRule type="expression" dxfId="2158" priority="396" stopIfTrue="1">
      <formula>AND(WEEKDAY($I3)=7,(AND(WEEKDAY($I3,2)=6,COUNTIF(祝日,$I3)=0)))</formula>
    </cfRule>
  </conditionalFormatting>
  <conditionalFormatting sqref="L22 L19 L12:L13 L4:L7 L32:L33 X10:X11 L15 L9:L10 L25:L30">
    <cfRule type="expression" dxfId="2157" priority="391" stopIfTrue="1">
      <formula>$B4=""</formula>
    </cfRule>
    <cfRule type="expression" dxfId="2156" priority="392" stopIfTrue="1">
      <formula>OR(WEEKDAY($K4,2)&gt;5,COUNTIF(祝日,$K4)&gt;0)</formula>
    </cfRule>
    <cfRule type="expression" dxfId="2155" priority="393" stopIfTrue="1">
      <formula>AND(WEEKDAY($K4)=7,(AND(WEEKDAY($K4,2)=6,COUNTIF(祝日,$K4)=0)))</formula>
    </cfRule>
  </conditionalFormatting>
  <conditionalFormatting sqref="N5 N32 N18:N21 N25:N28 N11:N14 N7">
    <cfRule type="expression" dxfId="2154" priority="385" stopIfTrue="1">
      <formula>$B5=""</formula>
    </cfRule>
    <cfRule type="expression" dxfId="2153" priority="386" stopIfTrue="1">
      <formula>OR(WEEKDAY($M5,2)&gt;5,COUNTIF(祝日,$M5)&gt;0)</formula>
    </cfRule>
    <cfRule type="expression" dxfId="2152" priority="387" stopIfTrue="1">
      <formula>AND(WEEKDAY($M5)=7,(AND(WEEKDAY($M5,2)=6,COUNTIF(祝日,$M5)=0)))</formula>
    </cfRule>
  </conditionalFormatting>
  <conditionalFormatting sqref="P3:P5 P23:P26 P9:P12 P30:P33 P16:P19">
    <cfRule type="expression" dxfId="2151" priority="382" stopIfTrue="1">
      <formula>$B3=""</formula>
    </cfRule>
    <cfRule type="expression" dxfId="2150" priority="383" stopIfTrue="1">
      <formula>OR(WEEKDAY($O3,2)&gt;5,COUNTIF(祝日,$O3)&gt;0)</formula>
    </cfRule>
    <cfRule type="expression" dxfId="2149" priority="384" stopIfTrue="1">
      <formula>AND(WEEKDAY($O3)=7,(AND(WEEKDAY($O3,2)=6,COUNTIF(祝日,$O3)=0)))</formula>
    </cfRule>
  </conditionalFormatting>
  <conditionalFormatting sqref="R20:R25 R10:R16 R3:R8 R27:R32">
    <cfRule type="expression" dxfId="2148" priority="379" stopIfTrue="1">
      <formula>$B3=""</formula>
    </cfRule>
    <cfRule type="expression" dxfId="2147" priority="380" stopIfTrue="1">
      <formula>OR(WEEKDAY($Q3,2)&gt;5,COUNTIF(祝日,$Q3)&gt;0)</formula>
    </cfRule>
    <cfRule type="expression" dxfId="2146" priority="381" stopIfTrue="1">
      <formula>AND(WEEKDAY($Q3)=7,(AND(WEEKDAY($Q3,2)=6,COUNTIF(祝日,$Q3)=0)))</formula>
    </cfRule>
  </conditionalFormatting>
  <conditionalFormatting sqref="T4:T7 T32 T18:T23 T25:T28 T11:T14">
    <cfRule type="expression" dxfId="2145" priority="376" stopIfTrue="1">
      <formula>$B4=""</formula>
    </cfRule>
    <cfRule type="expression" dxfId="2144" priority="377" stopIfTrue="1">
      <formula>OR(WEEKDAY($S4,2)&gt;5,COUNTIF(祝日,$S4)&gt;0)</formula>
    </cfRule>
    <cfRule type="expression" dxfId="2143" priority="378" stopIfTrue="1">
      <formula>AND(WEEKDAY($S4)=7,(AND(WEEKDAY($S4,2)=6,COUNTIF(祝日,$S4)=0)))</formula>
    </cfRule>
  </conditionalFormatting>
  <conditionalFormatting sqref="V8:V9 V22:V25 V16:V18 V29:V33 V3:V6">
    <cfRule type="expression" dxfId="2142" priority="373" stopIfTrue="1">
      <formula>$B3=""</formula>
    </cfRule>
    <cfRule type="expression" dxfId="2141" priority="374" stopIfTrue="1">
      <formula>OR(WEEKDAY($U3,2)&gt;5,COUNTIF(祝日,$U3)&gt;0)</formula>
    </cfRule>
    <cfRule type="expression" dxfId="2140" priority="375" stopIfTrue="1">
      <formula>AND(WEEKDAY($U3)=7,(AND(WEEKDAY($U3,2)=6,COUNTIF(祝日,$U3)=0)))</formula>
    </cfRule>
  </conditionalFormatting>
  <conditionalFormatting sqref="X12:X13 X19:X23 X5:X7 X25:X28 X30 X32:X33">
    <cfRule type="expression" dxfId="2139" priority="370" stopIfTrue="1">
      <formula>$B5=""</formula>
    </cfRule>
    <cfRule type="expression" dxfId="2138" priority="371" stopIfTrue="1">
      <formula>OR(WEEKDAY($W5,2)&gt;5,COUNTIF(祝日,$W5)&gt;0)</formula>
    </cfRule>
    <cfRule type="expression" dxfId="2137" priority="372" stopIfTrue="1">
      <formula>AND(WEEKDAY($W5)=7,(AND(WEEKDAY($W5,2)=6,COUNTIF(祝日,$W5)=0)))</formula>
    </cfRule>
  </conditionalFormatting>
  <conditionalFormatting sqref="Z4:Z5 Z7:Z33">
    <cfRule type="expression" dxfId="2136" priority="367" stopIfTrue="1">
      <formula>$B4=""</formula>
    </cfRule>
    <cfRule type="expression" dxfId="2135" priority="368" stopIfTrue="1">
      <formula>OR(WEEKDAY($Y4,2)&gt;5,COUNTIF(祝日,$Y4)&gt;0)</formula>
    </cfRule>
    <cfRule type="expression" dxfId="2134" priority="369" stopIfTrue="1">
      <formula>AND(WEEKDAY($Y4)=7,(AND(WEEKDAY($Y4,2)=6,COUNTIF(祝日,$Y4)=0)))</formula>
    </cfRule>
  </conditionalFormatting>
  <conditionalFormatting sqref="H21:H22 H10">
    <cfRule type="expression" dxfId="2133" priority="986" stopIfTrue="1">
      <formula>$B11=""</formula>
    </cfRule>
    <cfRule type="expression" dxfId="2132" priority="987" stopIfTrue="1">
      <formula>OR(WEEKDAY($G11,2)&gt;5,COUNTIF(祝日,$G11)&gt;0)</formula>
    </cfRule>
    <cfRule type="expression" dxfId="2131" priority="988" stopIfTrue="1">
      <formula>AND(WEEKDAY($G11)=7,(AND(WEEKDAY($G11,2)=6,COUNTIF(祝日,$G11)=0)))</formula>
    </cfRule>
  </conditionalFormatting>
  <conditionalFormatting sqref="J31 J26">
    <cfRule type="expression" dxfId="2130" priority="992" stopIfTrue="1">
      <formula>$B27=""</formula>
    </cfRule>
    <cfRule type="expression" dxfId="2129" priority="993" stopIfTrue="1">
      <formula>OR(WEEKDAY($I27,2)&gt;5,COUNTIF(祝日,$I27)&gt;0)</formula>
    </cfRule>
    <cfRule type="expression" dxfId="2128" priority="994" stopIfTrue="1">
      <formula>AND(WEEKDAY($I27)=7,(AND(WEEKDAY($I27,2)=6,COUNTIF(祝日,$I27)=0)))</formula>
    </cfRule>
  </conditionalFormatting>
  <conditionalFormatting sqref="J30">
    <cfRule type="expression" dxfId="2127" priority="340" stopIfTrue="1">
      <formula>$B30=""</formula>
    </cfRule>
    <cfRule type="expression" dxfId="2126" priority="341" stopIfTrue="1">
      <formula>OR(WEEKDAY($I30,2)&gt;5,COUNTIF(祝日,$I30)&gt;0)</formula>
    </cfRule>
    <cfRule type="expression" dxfId="2125" priority="342" stopIfTrue="1">
      <formula>AND(WEEKDAY($I30)=7,(AND(WEEKDAY($I30,2)=6,COUNTIF(祝日,$I30)=0)))</formula>
    </cfRule>
  </conditionalFormatting>
  <conditionalFormatting sqref="L21">
    <cfRule type="expression" dxfId="2124" priority="998" stopIfTrue="1">
      <formula>$B21=""</formula>
    </cfRule>
    <cfRule type="expression" dxfId="2123" priority="999" stopIfTrue="1">
      <formula>OR(WEEKDAY($K21,2)&gt;5,COUNTIF(祝日,$K21)&gt;0)</formula>
    </cfRule>
    <cfRule type="expression" dxfId="2122" priority="1000" stopIfTrue="1">
      <formula>AND(WEEKDAY($K21)=7,(AND(WEEKDAY($K21,2)=6,COUNTIF(祝日,$K21)=0)))</formula>
    </cfRule>
  </conditionalFormatting>
  <conditionalFormatting sqref="F26">
    <cfRule type="expression" dxfId="2121" priority="331" stopIfTrue="1">
      <formula>$B26=""</formula>
    </cfRule>
    <cfRule type="expression" dxfId="2120" priority="332">
      <formula>OR(WEEKDAY($C26,2)&gt;5,COUNTIF(祝日,$C26)&gt;0)</formula>
    </cfRule>
    <cfRule type="expression" dxfId="2119" priority="333">
      <formula>AND(WEEKDAY($C26)=7,(AND(WEEKDAY($C26,2)=6,COUNTIF(祝日,$C26)=0)))</formula>
    </cfRule>
  </conditionalFormatting>
  <conditionalFormatting sqref="F19:F21">
    <cfRule type="expression" dxfId="2118" priority="316" stopIfTrue="1">
      <formula>$B19=""</formula>
    </cfRule>
    <cfRule type="expression" dxfId="2117" priority="317">
      <formula>OR(WEEKDAY($C19,2)&gt;5,COUNTIF(祝日,$C19)&gt;0)</formula>
    </cfRule>
    <cfRule type="expression" dxfId="2116" priority="318">
      <formula>AND(WEEKDAY($C19)=7,(AND(WEEKDAY($C19,2)=6,COUNTIF(祝日,$C19)=0)))</formula>
    </cfRule>
  </conditionalFormatting>
  <conditionalFormatting sqref="F12:F14">
    <cfRule type="expression" dxfId="2115" priority="319" stopIfTrue="1">
      <formula>$B12=""</formula>
    </cfRule>
    <cfRule type="expression" dxfId="2114" priority="320">
      <formula>OR(WEEKDAY($C12,2)&gt;5,COUNTIF(祝日,$C12)&gt;0)</formula>
    </cfRule>
    <cfRule type="expression" dxfId="2113" priority="321">
      <formula>AND(WEEKDAY($C12)=7,(AND(WEEKDAY($C12,2)=6,COUNTIF(祝日,$C12)=0)))</formula>
    </cfRule>
  </conditionalFormatting>
  <conditionalFormatting sqref="J7:J9">
    <cfRule type="expression" dxfId="2112" priority="310" stopIfTrue="1">
      <formula>$B7=""</formula>
    </cfRule>
    <cfRule type="expression" dxfId="2111" priority="311">
      <formula>OR(WEEKDAY($C7,2)&gt;5,COUNTIF(祝日,$C7)&gt;0)</formula>
    </cfRule>
    <cfRule type="expression" dxfId="2110" priority="312">
      <formula>AND(WEEKDAY($C7)=7,(AND(WEEKDAY($C7,2)=6,COUNTIF(祝日,$C7)=0)))</formula>
    </cfRule>
  </conditionalFormatting>
  <conditionalFormatting sqref="J14:J15">
    <cfRule type="expression" dxfId="2109" priority="307" stopIfTrue="1">
      <formula>$B14=""</formula>
    </cfRule>
    <cfRule type="expression" dxfId="2108" priority="308">
      <formula>OR(WEEKDAY($C14,2)&gt;5,COUNTIF(祝日,$C14)&gt;0)</formula>
    </cfRule>
    <cfRule type="expression" dxfId="2107" priority="309">
      <formula>AND(WEEKDAY($C14)=7,(AND(WEEKDAY($C14,2)=6,COUNTIF(祝日,$C14)=0)))</formula>
    </cfRule>
  </conditionalFormatting>
  <conditionalFormatting sqref="J21:J23">
    <cfRule type="expression" dxfId="2106" priority="304" stopIfTrue="1">
      <formula>$B21=""</formula>
    </cfRule>
    <cfRule type="expression" dxfId="2105" priority="305">
      <formula>OR(WEEKDAY($C21,2)&gt;5,COUNTIF(祝日,$C21)&gt;0)</formula>
    </cfRule>
    <cfRule type="expression" dxfId="2104" priority="306">
      <formula>AND(WEEKDAY($C21)=7,(AND(WEEKDAY($C21,2)=6,COUNTIF(祝日,$C21)=0)))</formula>
    </cfRule>
  </conditionalFormatting>
  <conditionalFormatting sqref="P6:P8">
    <cfRule type="expression" dxfId="2103" priority="289" stopIfTrue="1">
      <formula>$B6=""</formula>
    </cfRule>
    <cfRule type="expression" dxfId="2102" priority="290">
      <formula>OR(WEEKDAY($C6,2)&gt;5,COUNTIF(祝日,$C6)&gt;0)</formula>
    </cfRule>
    <cfRule type="expression" dxfId="2101" priority="291">
      <formula>AND(WEEKDAY($C6)=7,(AND(WEEKDAY($C6,2)=6,COUNTIF(祝日,$C6)=0)))</formula>
    </cfRule>
  </conditionalFormatting>
  <conditionalFormatting sqref="P20:P22">
    <cfRule type="expression" dxfId="2100" priority="283" stopIfTrue="1">
      <formula>$B20=""</formula>
    </cfRule>
    <cfRule type="expression" dxfId="2099" priority="284">
      <formula>OR(WEEKDAY($C20,2)&gt;5,COUNTIF(祝日,$C20)&gt;0)</formula>
    </cfRule>
    <cfRule type="expression" dxfId="2098" priority="285">
      <formula>AND(WEEKDAY($C20)=7,(AND(WEEKDAY($C20,2)=6,COUNTIF(祝日,$C20)=0)))</formula>
    </cfRule>
  </conditionalFormatting>
  <conditionalFormatting sqref="R19">
    <cfRule type="expression" dxfId="2097" priority="277" stopIfTrue="1">
      <formula>$B19=""</formula>
    </cfRule>
    <cfRule type="expression" dxfId="2096" priority="278">
      <formula>OR(WEEKDAY($C19,2)&gt;5,COUNTIF(祝日,$C19)&gt;0)</formula>
    </cfRule>
    <cfRule type="expression" dxfId="2095" priority="279">
      <formula>AND(WEEKDAY($C19)=7,(AND(WEEKDAY($C19,2)=6,COUNTIF(祝日,$C19)=0)))</formula>
    </cfRule>
  </conditionalFormatting>
  <conditionalFormatting sqref="T30">
    <cfRule type="expression" dxfId="2094" priority="268" stopIfTrue="1">
      <formula>$B30=""</formula>
    </cfRule>
    <cfRule type="expression" dxfId="2093" priority="269">
      <formula>OR(WEEKDAY($C30,2)&gt;5,COUNTIF(祝日,$C30)&gt;0)</formula>
    </cfRule>
    <cfRule type="expression" dxfId="2092" priority="270">
      <formula>AND(WEEKDAY($C30)=7,(AND(WEEKDAY($C30,2)=6,COUNTIF(祝日,$C30)=0)))</formula>
    </cfRule>
  </conditionalFormatting>
  <conditionalFormatting sqref="V19:V20">
    <cfRule type="expression" dxfId="2091" priority="262" stopIfTrue="1">
      <formula>$B19=""</formula>
    </cfRule>
    <cfRule type="expression" dxfId="2090" priority="263">
      <formula>OR(WEEKDAY($C19,2)&gt;5,COUNTIF(祝日,$C19)&gt;0)</formula>
    </cfRule>
    <cfRule type="expression" dxfId="2089" priority="264">
      <formula>AND(WEEKDAY($C19)=7,(AND(WEEKDAY($C19,2)=6,COUNTIF(祝日,$C19)=0)))</formula>
    </cfRule>
  </conditionalFormatting>
  <conditionalFormatting sqref="X14">
    <cfRule type="expression" dxfId="2088" priority="250" stopIfTrue="1">
      <formula>$B14=""</formula>
    </cfRule>
    <cfRule type="expression" dxfId="2087" priority="251">
      <formula>OR(WEEKDAY($C14,2)&gt;5,COUNTIF(祝日,$C14)&gt;0)</formula>
    </cfRule>
    <cfRule type="expression" dxfId="2086" priority="252">
      <formula>AND(WEEKDAY($C14)=7,(AND(WEEKDAY($C14,2)=6,COUNTIF(祝日,$C14)=0)))</formula>
    </cfRule>
  </conditionalFormatting>
  <conditionalFormatting sqref="V28">
    <cfRule type="expression" dxfId="2085" priority="244" stopIfTrue="1">
      <formula>$B28=""</formula>
    </cfRule>
    <cfRule type="expression" dxfId="2084" priority="245">
      <formula>OR(WEEKDAY($C28,2)&gt;5,COUNTIF(祝日,$C28)&gt;0)</formula>
    </cfRule>
    <cfRule type="expression" dxfId="2083" priority="246">
      <formula>AND(WEEKDAY($C28)=7,(AND(WEEKDAY($C28,2)=6,COUNTIF(祝日,$C28)=0)))</formula>
    </cfRule>
  </conditionalFormatting>
  <conditionalFormatting sqref="N9">
    <cfRule type="expression" dxfId="2082" priority="223" stopIfTrue="1">
      <formula>$B9=""</formula>
    </cfRule>
    <cfRule type="expression" dxfId="2081" priority="224">
      <formula>OR(WEEKDAY($C9,2)&gt;5,COUNTIF(祝日,$C9)&gt;0)</formula>
    </cfRule>
    <cfRule type="expression" dxfId="2080" priority="225">
      <formula>AND(WEEKDAY($C9)=7,(AND(WEEKDAY($C9,2)=6,COUNTIF(祝日,$C9)=0)))</formula>
    </cfRule>
  </conditionalFormatting>
  <conditionalFormatting sqref="J28:J29">
    <cfRule type="expression" dxfId="2079" priority="232" stopIfTrue="1">
      <formula>$B28=""</formula>
    </cfRule>
    <cfRule type="expression" dxfId="2078" priority="233">
      <formula>OR(WEEKDAY($C28,2)&gt;5,COUNTIF(祝日,$C28)&gt;0)</formula>
    </cfRule>
    <cfRule type="expression" dxfId="2077" priority="234">
      <formula>AND(WEEKDAY($C28)=7,(AND(WEEKDAY($C28,2)=6,COUNTIF(祝日,$C28)=0)))</formula>
    </cfRule>
  </conditionalFormatting>
  <conditionalFormatting sqref="N16">
    <cfRule type="expression" dxfId="2076" priority="220" stopIfTrue="1">
      <formula>$B16=""</formula>
    </cfRule>
    <cfRule type="expression" dxfId="2075" priority="221">
      <formula>OR(WEEKDAY($C16,2)&gt;5,COUNTIF(祝日,$C16)&gt;0)</formula>
    </cfRule>
    <cfRule type="expression" dxfId="2074" priority="222">
      <formula>AND(WEEKDAY($C16)=7,(AND(WEEKDAY($C16,2)=6,COUNTIF(祝日,$C16)=0)))</formula>
    </cfRule>
  </conditionalFormatting>
  <conditionalFormatting sqref="N23">
    <cfRule type="expression" dxfId="2073" priority="217" stopIfTrue="1">
      <formula>$B23=""</formula>
    </cfRule>
    <cfRule type="expression" dxfId="2072" priority="218">
      <formula>OR(WEEKDAY($C23,2)&gt;5,COUNTIF(祝日,$C23)&gt;0)</formula>
    </cfRule>
    <cfRule type="expression" dxfId="2071" priority="219">
      <formula>AND(WEEKDAY($C23)=7,(AND(WEEKDAY($C23,2)=6,COUNTIF(祝日,$C23)=0)))</formula>
    </cfRule>
  </conditionalFormatting>
  <conditionalFormatting sqref="T9">
    <cfRule type="expression" dxfId="2070" priority="202" stopIfTrue="1">
      <formula>$B9=""</formula>
    </cfRule>
    <cfRule type="expression" dxfId="2069" priority="203">
      <formula>OR(WEEKDAY($C9,2)&gt;5,COUNTIF(祝日,$C9)&gt;0)</formula>
    </cfRule>
    <cfRule type="expression" dxfId="2068" priority="204">
      <formula>AND(WEEKDAY($C9)=7,(AND(WEEKDAY($C9,2)=6,COUNTIF(祝日,$C9)=0)))</formula>
    </cfRule>
  </conditionalFormatting>
  <conditionalFormatting sqref="V7">
    <cfRule type="expression" dxfId="2067" priority="193" stopIfTrue="1">
      <formula>$B7=""</formula>
    </cfRule>
    <cfRule type="expression" dxfId="2066" priority="194">
      <formula>OR(WEEKDAY($C7,2)&gt;5,COUNTIF(祝日,$C7)&gt;0)</formula>
    </cfRule>
    <cfRule type="expression" dxfId="2065" priority="195">
      <formula>AND(WEEKDAY($C7)=7,(AND(WEEKDAY($C7,2)=6,COUNTIF(祝日,$C7)=0)))</formula>
    </cfRule>
  </conditionalFormatting>
  <conditionalFormatting sqref="H24">
    <cfRule type="expression" dxfId="2064" priority="181" stopIfTrue="1">
      <formula>$B24=""</formula>
    </cfRule>
    <cfRule type="expression" dxfId="2063" priority="182" stopIfTrue="1">
      <formula>OR(WEEKDAY($K24,2)&gt;5,COUNTIF(祝日,$K24)&gt;0)</formula>
    </cfRule>
    <cfRule type="expression" dxfId="2062" priority="183" stopIfTrue="1">
      <formula>AND(WEEKDAY($K24)=7,(AND(WEEKDAY($K24,2)=6,COUNTIF(祝日,$K24)=0)))</formula>
    </cfRule>
  </conditionalFormatting>
  <conditionalFormatting sqref="L18">
    <cfRule type="expression" dxfId="2061" priority="178" stopIfTrue="1">
      <formula>$B18=""</formula>
    </cfRule>
    <cfRule type="expression" dxfId="2060" priority="179" stopIfTrue="1">
      <formula>OR(WEEKDAY($K18,2)&gt;5,COUNTIF(祝日,$K18)&gt;0)</formula>
    </cfRule>
    <cfRule type="expression" dxfId="2059" priority="180" stopIfTrue="1">
      <formula>AND(WEEKDAY($K18)=7,(AND(WEEKDAY($K18,2)=6,COUNTIF(祝日,$K18)=0)))</formula>
    </cfRule>
  </conditionalFormatting>
  <conditionalFormatting sqref="N17">
    <cfRule type="expression" dxfId="2058" priority="169" stopIfTrue="1">
      <formula>$B17=""</formula>
    </cfRule>
    <cfRule type="expression" dxfId="2057" priority="170" stopIfTrue="1">
      <formula>OR(WEEKDAY($K17,2)&gt;5,COUNTIF(祝日,$K17)&gt;0)</formula>
    </cfRule>
    <cfRule type="expression" dxfId="2056" priority="171" stopIfTrue="1">
      <formula>AND(WEEKDAY($K17)=7,(AND(WEEKDAY($K17,2)=6,COUNTIF(祝日,$K17)=0)))</formula>
    </cfRule>
  </conditionalFormatting>
  <conditionalFormatting sqref="R18">
    <cfRule type="expression" dxfId="2055" priority="163" stopIfTrue="1">
      <formula>$B18=""</formula>
    </cfRule>
    <cfRule type="expression" dxfId="2054" priority="164" stopIfTrue="1">
      <formula>OR(WEEKDAY($K18,2)&gt;5,COUNTIF(祝日,$K18)&gt;0)</formula>
    </cfRule>
    <cfRule type="expression" dxfId="2053" priority="165" stopIfTrue="1">
      <formula>AND(WEEKDAY($K18)=7,(AND(WEEKDAY($K18,2)=6,COUNTIF(祝日,$K18)=0)))</formula>
    </cfRule>
  </conditionalFormatting>
  <conditionalFormatting sqref="X17:X18">
    <cfRule type="expression" dxfId="2052" priority="142" stopIfTrue="1">
      <formula>$B17=""</formula>
    </cfRule>
    <cfRule type="expression" dxfId="2051" priority="143" stopIfTrue="1">
      <formula>OR(WEEKDAY($K17,2)&gt;5,COUNTIF(祝日,$K17)&gt;0)</formula>
    </cfRule>
    <cfRule type="expression" dxfId="2050" priority="144" stopIfTrue="1">
      <formula>AND(WEEKDAY($K17)=7,(AND(WEEKDAY($K17,2)=6,COUNTIF(祝日,$K17)=0)))</formula>
    </cfRule>
  </conditionalFormatting>
  <conditionalFormatting sqref="T3">
    <cfRule type="expression" dxfId="2049" priority="130" stopIfTrue="1">
      <formula>$B3=""</formula>
    </cfRule>
    <cfRule type="expression" dxfId="2048" priority="131" stopIfTrue="1">
      <formula>OR(WEEKDAY($G3,2)&gt;5,COUNTIF(祝日,$G3)&gt;0)</formula>
    </cfRule>
    <cfRule type="expression" dxfId="2047" priority="132" stopIfTrue="1">
      <formula>AND(WEEKDAY($G3)=7,(AND(WEEKDAY($G3,2)=6,COUNTIF(祝日,$G3)=0)))</formula>
    </cfRule>
  </conditionalFormatting>
  <conditionalFormatting sqref="L16">
    <cfRule type="expression" dxfId="2046" priority="133" stopIfTrue="1">
      <formula>$B16=""</formula>
    </cfRule>
    <cfRule type="expression" dxfId="2045" priority="134" stopIfTrue="1">
      <formula>OR(WEEKDAY($G16,2)&gt;5,COUNTIF(祝日,$G16)&gt;0)</formula>
    </cfRule>
    <cfRule type="expression" dxfId="2044" priority="135" stopIfTrue="1">
      <formula>AND(WEEKDAY($G16)=7,(AND(WEEKDAY($G16,2)=6,COUNTIF(祝日,$G16)=0)))</formula>
    </cfRule>
  </conditionalFormatting>
  <conditionalFormatting sqref="X8">
    <cfRule type="expression" dxfId="2043" priority="127" stopIfTrue="1">
      <formula>$B8=""</formula>
    </cfRule>
    <cfRule type="expression" dxfId="2042" priority="128" stopIfTrue="1">
      <formula>OR(WEEKDAY($G8,2)&gt;5,COUNTIF(祝日,$G8)&gt;0)</formula>
    </cfRule>
    <cfRule type="expression" dxfId="2041" priority="129" stopIfTrue="1">
      <formula>AND(WEEKDAY($G8)=7,(AND(WEEKDAY($G8,2)=6,COUNTIF(祝日,$G8)=0)))</formula>
    </cfRule>
  </conditionalFormatting>
  <conditionalFormatting sqref="T24">
    <cfRule type="expression" dxfId="2040" priority="124" stopIfTrue="1">
      <formula>$B24=""</formula>
    </cfRule>
    <cfRule type="expression" dxfId="2039" priority="125" stopIfTrue="1">
      <formula>OR(WEEKDAY($G24,2)&gt;5,COUNTIF(祝日,$G24)&gt;0)</formula>
    </cfRule>
    <cfRule type="expression" dxfId="2038" priority="126" stopIfTrue="1">
      <formula>AND(WEEKDAY($G24)=7,(AND(WEEKDAY($G24,2)=6,COUNTIF(祝日,$G24)=0)))</formula>
    </cfRule>
  </conditionalFormatting>
  <conditionalFormatting sqref="T31">
    <cfRule type="expression" dxfId="2037" priority="121" stopIfTrue="1">
      <formula>$B31=""</formula>
    </cfRule>
    <cfRule type="expression" dxfId="2036" priority="122" stopIfTrue="1">
      <formula>OR(WEEKDAY($G31,2)&gt;5,COUNTIF(祝日,$G31)&gt;0)</formula>
    </cfRule>
    <cfRule type="expression" dxfId="2035" priority="123" stopIfTrue="1">
      <formula>AND(WEEKDAY($G31)=7,(AND(WEEKDAY($G31,2)=6,COUNTIF(祝日,$G31)=0)))</formula>
    </cfRule>
  </conditionalFormatting>
  <conditionalFormatting sqref="H25">
    <cfRule type="expression" dxfId="2034" priority="115" stopIfTrue="1">
      <formula>$B25=""</formula>
    </cfRule>
    <cfRule type="expression" dxfId="2033" priority="116" stopIfTrue="1">
      <formula>OR(WEEKDAY($G25,2)&gt;5,COUNTIF(祝日,$G25)&gt;0)</formula>
    </cfRule>
    <cfRule type="expression" dxfId="2032" priority="117" stopIfTrue="1">
      <formula>AND(WEEKDAY($G25)=7,(AND(WEEKDAY($G25,2)=6,COUNTIF(祝日,$G25)=0)))</formula>
    </cfRule>
  </conditionalFormatting>
  <conditionalFormatting sqref="L31">
    <cfRule type="expression" dxfId="2031" priority="1004" stopIfTrue="1">
      <formula>$B17=""</formula>
    </cfRule>
    <cfRule type="expression" dxfId="2030" priority="1005" stopIfTrue="1">
      <formula>OR(WEEKDAY($K17,2)&gt;5,COUNTIF(祝日,$K17)&gt;0)</formula>
    </cfRule>
    <cfRule type="expression" dxfId="2029" priority="1006" stopIfTrue="1">
      <formula>AND(WEEKDAY($K17)=7,(AND(WEEKDAY($K17,2)=6,COUNTIF(祝日,$K17)=0)))</formula>
    </cfRule>
  </conditionalFormatting>
  <conditionalFormatting sqref="V27">
    <cfRule type="expression" dxfId="2028" priority="1010" stopIfTrue="1">
      <formula>$B4=""</formula>
    </cfRule>
    <cfRule type="expression" dxfId="2027" priority="1011" stopIfTrue="1">
      <formula>OR(WEEKDAY($W4,2)&gt;5,COUNTIF(祝日,$W4)&gt;0)</formula>
    </cfRule>
    <cfRule type="expression" dxfId="2026" priority="1012" stopIfTrue="1">
      <formula>AND(WEEKDAY($W4)=7,(AND(WEEKDAY($W4,2)=6,COUNTIF(祝日,$W4)=0)))</formula>
    </cfRule>
  </conditionalFormatting>
  <conditionalFormatting sqref="N3">
    <cfRule type="expression" dxfId="2025" priority="106" stopIfTrue="1">
      <formula>$B3=""</formula>
    </cfRule>
    <cfRule type="expression" dxfId="2024" priority="107" stopIfTrue="1">
      <formula>OR(WEEKDAY($M3,2)&gt;5,COUNTIF(祝日,$M3)&gt;0)</formula>
    </cfRule>
    <cfRule type="expression" dxfId="2023" priority="108" stopIfTrue="1">
      <formula>AND(WEEKDAY($M3)=7,(AND(WEEKDAY($M3,2)=6,COUNTIF(祝日,$M3)=0)))</formula>
    </cfRule>
  </conditionalFormatting>
  <conditionalFormatting sqref="N6">
    <cfRule type="expression" dxfId="2022" priority="103" stopIfTrue="1">
      <formula>$B6=""</formula>
    </cfRule>
    <cfRule type="expression" dxfId="2021" priority="104">
      <formula>OR(WEEKDAY($C6,2)&gt;5,COUNTIF(祝日,$C6)&gt;0)</formula>
    </cfRule>
    <cfRule type="expression" dxfId="2020" priority="105">
      <formula>AND(WEEKDAY($C6)=7,(AND(WEEKDAY($C6,2)=6,COUNTIF(祝日,$C6)=0)))</formula>
    </cfRule>
  </conditionalFormatting>
  <conditionalFormatting sqref="N24">
    <cfRule type="expression" dxfId="2019" priority="97" stopIfTrue="1">
      <formula>$B24=""</formula>
    </cfRule>
    <cfRule type="expression" dxfId="2018" priority="98" stopIfTrue="1">
      <formula>OR(WEEKDAY($M24,2)&gt;5,COUNTIF(祝日,$M24)&gt;0)</formula>
    </cfRule>
    <cfRule type="expression" dxfId="2017" priority="99" stopIfTrue="1">
      <formula>AND(WEEKDAY($M24)=7,(AND(WEEKDAY($M24,2)=6,COUNTIF(祝日,$M24)=0)))</formula>
    </cfRule>
  </conditionalFormatting>
  <conditionalFormatting sqref="P13:P15">
    <cfRule type="expression" dxfId="2016" priority="94" stopIfTrue="1">
      <formula>$B13=""</formula>
    </cfRule>
    <cfRule type="expression" dxfId="2015" priority="95">
      <formula>OR(WEEKDAY($C13,2)&gt;5,COUNTIF(祝日,$C13)&gt;0)</formula>
    </cfRule>
    <cfRule type="expression" dxfId="2014" priority="96">
      <formula>AND(WEEKDAY($C13)=7,(AND(WEEKDAY($C13,2)=6,COUNTIF(祝日,$C13)=0)))</formula>
    </cfRule>
  </conditionalFormatting>
  <conditionalFormatting sqref="P27:P29">
    <cfRule type="expression" dxfId="2013" priority="91" stopIfTrue="1">
      <formula>$B27=""</formula>
    </cfRule>
    <cfRule type="expression" dxfId="2012" priority="92">
      <formula>OR(WEEKDAY($C27,2)&gt;5,COUNTIF(祝日,$C27)&gt;0)</formula>
    </cfRule>
    <cfRule type="expression" dxfId="2011" priority="93">
      <formula>AND(WEEKDAY($C27)=7,(AND(WEEKDAY($C27,2)=6,COUNTIF(祝日,$C27)=0)))</formula>
    </cfRule>
  </conditionalFormatting>
  <conditionalFormatting sqref="R26">
    <cfRule type="expression" dxfId="2010" priority="79" stopIfTrue="1">
      <formula>$B26=""</formula>
    </cfRule>
    <cfRule type="expression" dxfId="2009" priority="80" stopIfTrue="1">
      <formula>OR(WEEKDAY($E26,2)&gt;5,COUNTIF(祝日,$E26)&gt;0)</formula>
    </cfRule>
    <cfRule type="expression" dxfId="2008" priority="81" stopIfTrue="1">
      <formula>AND(WEEKDAY($E26)=7,(AND(WEEKDAY($E26,2)=6,COUNTIF(祝日,$E26)=0)))</formula>
    </cfRule>
  </conditionalFormatting>
  <conditionalFormatting sqref="T17">
    <cfRule type="expression" dxfId="2007" priority="76" stopIfTrue="1">
      <formula>$B17=""</formula>
    </cfRule>
    <cfRule type="expression" dxfId="2006" priority="77" stopIfTrue="1">
      <formula>OR(WEEKDAY($K17,2)&gt;5,COUNTIF(祝日,$K17)&gt;0)</formula>
    </cfRule>
    <cfRule type="expression" dxfId="2005" priority="78" stopIfTrue="1">
      <formula>AND(WEEKDAY($K17)=7,(AND(WEEKDAY($K17,2)=6,COUNTIF(祝日,$K17)=0)))</formula>
    </cfRule>
  </conditionalFormatting>
  <conditionalFormatting sqref="T16">
    <cfRule type="expression" dxfId="2004" priority="70" stopIfTrue="1">
      <formula>$B16=""</formula>
    </cfRule>
    <cfRule type="expression" dxfId="2003" priority="71">
      <formula>OR(WEEKDAY($C16,2)&gt;5,COUNTIF(祝日,$C16)&gt;0)</formula>
    </cfRule>
    <cfRule type="expression" dxfId="2002" priority="72">
      <formula>AND(WEEKDAY($C16)=7,(AND(WEEKDAY($C16,2)=6,COUNTIF(祝日,$C16)=0)))</formula>
    </cfRule>
  </conditionalFormatting>
  <conditionalFormatting sqref="V12:V14">
    <cfRule type="expression" dxfId="2001" priority="67" stopIfTrue="1">
      <formula>$B12=""</formula>
    </cfRule>
    <cfRule type="expression" dxfId="2000" priority="68">
      <formula>OR(WEEKDAY($C12,2)&gt;5,COUNTIF(祝日,$C12)&gt;0)</formula>
    </cfRule>
    <cfRule type="expression" dxfId="1999" priority="69">
      <formula>AND(WEEKDAY($C12)=7,(AND(WEEKDAY($C12,2)=6,COUNTIF(祝日,$C12)=0)))</formula>
    </cfRule>
  </conditionalFormatting>
  <conditionalFormatting sqref="V21">
    <cfRule type="expression" dxfId="1998" priority="64" stopIfTrue="1">
      <formula>$B21=""</formula>
    </cfRule>
    <cfRule type="expression" dxfId="1997" priority="65" stopIfTrue="1">
      <formula>OR(WEEKDAY($E21,2)&gt;5,COUNTIF(祝日,$E21)&gt;0)</formula>
    </cfRule>
    <cfRule type="expression" dxfId="1996" priority="66" stopIfTrue="1">
      <formula>AND(WEEKDAY($E21)=7,(AND(WEEKDAY($E21,2)=6,COUNTIF(祝日,$E21)=0)))</formula>
    </cfRule>
  </conditionalFormatting>
  <conditionalFormatting sqref="V26">
    <cfRule type="expression" dxfId="1995" priority="61" stopIfTrue="1">
      <formula>$B26=""</formula>
    </cfRule>
    <cfRule type="expression" dxfId="1994" priority="62" stopIfTrue="1">
      <formula>OR(WEEKDAY($S26,2)&gt;5,COUNTIF(祝日,$S26)&gt;0)</formula>
    </cfRule>
    <cfRule type="expression" dxfId="1993" priority="63" stopIfTrue="1">
      <formula>AND(WEEKDAY($S26)=7,(AND(WEEKDAY($S26,2)=6,COUNTIF(祝日,$S26)=0)))</formula>
    </cfRule>
  </conditionalFormatting>
  <conditionalFormatting sqref="X4">
    <cfRule type="expression" dxfId="1992" priority="52" stopIfTrue="1">
      <formula>$B4=""</formula>
    </cfRule>
    <cfRule type="expression" dxfId="1991" priority="53" stopIfTrue="1">
      <formula>OR(WEEKDAY($G4,2)&gt;5,COUNTIF(祝日,$G4)&gt;0)</formula>
    </cfRule>
    <cfRule type="expression" dxfId="1990" priority="54" stopIfTrue="1">
      <formula>AND(WEEKDAY($G4)=7,(AND(WEEKDAY($G4,2)=6,COUNTIF(祝日,$G4)=0)))</formula>
    </cfRule>
  </conditionalFormatting>
  <conditionalFormatting sqref="X24">
    <cfRule type="expression" dxfId="1989" priority="46" stopIfTrue="1">
      <formula>$B24=""</formula>
    </cfRule>
    <cfRule type="expression" dxfId="1988" priority="47" stopIfTrue="1">
      <formula>OR(WEEKDAY($W24,2)&gt;5,COUNTIF(祝日,$W24)&gt;0)</formula>
    </cfRule>
    <cfRule type="expression" dxfId="1987" priority="48" stopIfTrue="1">
      <formula>AND(WEEKDAY($W24)=7,(AND(WEEKDAY($W24,2)=6,COUNTIF(祝日,$W24)=0)))</formula>
    </cfRule>
  </conditionalFormatting>
  <conditionalFormatting sqref="J16">
    <cfRule type="expression" dxfId="1986" priority="37" stopIfTrue="1">
      <formula>$B16=""</formula>
    </cfRule>
    <cfRule type="expression" dxfId="1985" priority="38">
      <formula>OR(WEEKDAY($C16,2)&gt;5,COUNTIF(祝日,$C16)&gt;0)</formula>
    </cfRule>
    <cfRule type="expression" dxfId="1984" priority="39">
      <formula>AND(WEEKDAY($C16)=7,(AND(WEEKDAY($C16,2)=6,COUNTIF(祝日,$C16)=0)))</formula>
    </cfRule>
  </conditionalFormatting>
  <conditionalFormatting sqref="N10">
    <cfRule type="expression" dxfId="1983" priority="28" stopIfTrue="1">
      <formula>$B10=""</formula>
    </cfRule>
    <cfRule type="expression" dxfId="1982" priority="29" stopIfTrue="1">
      <formula>OR(WEEKDAY($M10,2)&gt;5,COUNTIF(祝日,$M10)&gt;0)</formula>
    </cfRule>
    <cfRule type="expression" dxfId="1981" priority="30" stopIfTrue="1">
      <formula>AND(WEEKDAY($M10)=7,(AND(WEEKDAY($M10,2)=6,COUNTIF(祝日,$M10)=0)))</formula>
    </cfRule>
  </conditionalFormatting>
  <conditionalFormatting sqref="T10">
    <cfRule type="expression" dxfId="1980" priority="22" stopIfTrue="1">
      <formula>$B10=""</formula>
    </cfRule>
    <cfRule type="expression" dxfId="1979" priority="23" stopIfTrue="1">
      <formula>OR(WEEKDAY($M10,2)&gt;5,COUNTIF(祝日,$M10)&gt;0)</formula>
    </cfRule>
    <cfRule type="expression" dxfId="1978" priority="24" stopIfTrue="1">
      <formula>AND(WEEKDAY($M10)=7,(AND(WEEKDAY($M10,2)=6,COUNTIF(祝日,$M10)=0)))</formula>
    </cfRule>
  </conditionalFormatting>
  <conditionalFormatting sqref="N30:N31">
    <cfRule type="expression" dxfId="1977" priority="19" stopIfTrue="1">
      <formula>$B30=""</formula>
    </cfRule>
    <cfRule type="expression" dxfId="1976" priority="20" stopIfTrue="1">
      <formula>OR(WEEKDAY($M30,2)&gt;5,COUNTIF(祝日,$M30)&gt;0)</formula>
    </cfRule>
    <cfRule type="expression" dxfId="1975" priority="21" stopIfTrue="1">
      <formula>AND(WEEKDAY($M30)=7,(AND(WEEKDAY($M30,2)=6,COUNTIF(祝日,$M30)=0)))</formula>
    </cfRule>
  </conditionalFormatting>
  <conditionalFormatting sqref="L3">
    <cfRule type="expression" dxfId="1974" priority="16" stopIfTrue="1">
      <formula>$X3=""</formula>
    </cfRule>
    <cfRule type="expression" dxfId="1973" priority="17" stopIfTrue="1">
      <formula>OR(WEEKDAY($Y3,2)&gt;5,COUNTIF(祝日,$Y3)&gt;0)</formula>
    </cfRule>
    <cfRule type="expression" dxfId="1972" priority="18" stopIfTrue="1">
      <formula>AND(WEEKDAY($Y3)=7,(AND(WEEKDAY($Y3,2)=6,COUNTIF(祝日,$Y3)=0)))</formula>
    </cfRule>
  </conditionalFormatting>
  <conditionalFormatting sqref="L8">
    <cfRule type="expression" dxfId="1971" priority="13" stopIfTrue="1">
      <formula>$X8=""</formula>
    </cfRule>
    <cfRule type="expression" dxfId="1970" priority="14" stopIfTrue="1">
      <formula>OR(WEEKDAY($Y8,2)&gt;5,COUNTIF(祝日,$Y8)&gt;0)</formula>
    </cfRule>
    <cfRule type="expression" dxfId="1969" priority="15" stopIfTrue="1">
      <formula>AND(WEEKDAY($Y8)=7,(AND(WEEKDAY($Y8,2)=6,COUNTIF(祝日,$Y8)=0)))</formula>
    </cfRule>
  </conditionalFormatting>
  <conditionalFormatting sqref="L23">
    <cfRule type="expression" dxfId="1968" priority="10" stopIfTrue="1">
      <formula>$X23=""</formula>
    </cfRule>
    <cfRule type="expression" dxfId="1967" priority="11" stopIfTrue="1">
      <formula>OR(WEEKDAY($Y23,2)&gt;5,COUNTIF(祝日,$Y23)&gt;0)</formula>
    </cfRule>
    <cfRule type="expression" dxfId="1966" priority="12" stopIfTrue="1">
      <formula>AND(WEEKDAY($Y23)=7,(AND(WEEKDAY($Y23,2)=6,COUNTIF(祝日,$Y23)=0)))</formula>
    </cfRule>
  </conditionalFormatting>
  <conditionalFormatting sqref="N4">
    <cfRule type="expression" dxfId="1965" priority="7" stopIfTrue="1">
      <formula>$B4=""</formula>
    </cfRule>
    <cfRule type="expression" dxfId="1964" priority="8" stopIfTrue="1">
      <formula>OR(WEEKDAY($M4,2)&gt;5,COUNTIF(祝日,$M4)&gt;0)</formula>
    </cfRule>
    <cfRule type="expression" dxfId="1963" priority="9" stopIfTrue="1">
      <formula>AND(WEEKDAY($M4)=7,(AND(WEEKDAY($M4,2)=6,COUNTIF(祝日,$M4)=0)))</formula>
    </cfRule>
  </conditionalFormatting>
  <conditionalFormatting sqref="H23">
    <cfRule type="expression" dxfId="1962" priority="4" stopIfTrue="1">
      <formula>$B23=""</formula>
    </cfRule>
    <cfRule type="expression" dxfId="1961" priority="5" stopIfTrue="1">
      <formula>OR(WEEKDAY($G23,2)&gt;5,COUNTIF(祝日,$G23)&gt;0)</formula>
    </cfRule>
    <cfRule type="expression" dxfId="1960" priority="6" stopIfTrue="1">
      <formula>AND(WEEKDAY($G23)=7,(AND(WEEKDAY($G23,2)=6,COUNTIF(祝日,$G23)=0)))</formula>
    </cfRule>
  </conditionalFormatting>
  <conditionalFormatting sqref="X31">
    <cfRule type="expression" dxfId="1959" priority="1" stopIfTrue="1">
      <formula>$B31=""</formula>
    </cfRule>
    <cfRule type="expression" dxfId="1958" priority="2" stopIfTrue="1">
      <formula>OR(WEEKDAY($W31,2)&gt;5,COUNTIF(祝日,$W31)&gt;0)</formula>
    </cfRule>
    <cfRule type="expression" dxfId="1957" priority="3" stopIfTrue="1">
      <formula>AND(WEEKDAY($W31)=7,(AND(WEEKDAY($W31,2)=6,COUNTIF(祝日,$W31)=0)))</formula>
    </cfRule>
  </conditionalFormatting>
  <pageMargins left="0.47244094488188981" right="0.55118110236220474" top="0.82677165354330717" bottom="0.59055118110236227" header="0.51181102362204722" footer="0.51181102362204722"/>
  <pageSetup paperSize="9" scale="98" orientation="landscape" horizontalDpi="1200" verticalDpi="1200" r:id="rId1"/>
  <headerFooter alignWithMargins="0"/>
  <ignoredErrors>
    <ignoredError sqref="C32 C11:C31 C4:C10 E3:E27 G3:G33 E28:E33 I3:I33 K3:K20 M24:M25 M15:M23 M3:M8 M27:M33 M26 W26 K22:K33 K21 M14 M9 Q9 M10 Q10 M11 Q11 M12 Q12 M13 Q13 O24:O25 O4:O6 O27:O33 O14 O10 O11 O12 O13 Q15:Q23 Q26 Q24:Q25 Q27:Q33 O8 Q8 O3 S3 S9 S10 S11 S12 S13 S4:S7 S14 S15:S23 S24:S25 S8 U26 U27:U33 U3 U10 U12 U4:U7 U15:U21 U8 W9 W11 W13 W14 W24:W25 W27:W30 W10 W4:W7 W8 Y26 Y3 Y12 Y15:Y23 Y9 Y13 Y24:Y25 Y10 Y8 Q14 S26 O7 Q7 U23 W23 U22 W22 O15:O23 O26 O9 Q3 Q4:Q6 S27:S33 U9 U11 U13 U14 U24:U25 W3 W12 W15:W21 Y11 Y14 Y27:Y33 Y4:Y7 W33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65"/>
  <sheetViews>
    <sheetView view="pageBreakPreview" zoomScale="90" zoomScaleNormal="100" zoomScaleSheetLayoutView="90" workbookViewId="0">
      <selection activeCell="K73" sqref="K73"/>
    </sheetView>
  </sheetViews>
  <sheetFormatPr defaultColWidth="9" defaultRowHeight="13.5" x14ac:dyDescent="0.15"/>
  <cols>
    <col min="1" max="1" width="2.625" style="11" customWidth="1"/>
    <col min="2" max="2" width="2.625" style="170" customWidth="1"/>
    <col min="3" max="4" width="3.25" style="170" customWidth="1"/>
    <col min="5" max="5" width="22.375" style="11" customWidth="1"/>
    <col min="6" max="7" width="2.375" style="11" customWidth="1"/>
    <col min="8" max="9" width="5.125" style="11" customWidth="1"/>
    <col min="10" max="11" width="2.625" style="170" customWidth="1"/>
    <col min="12" max="13" width="3.25" style="170" customWidth="1"/>
    <col min="14" max="14" width="20.25" style="11" customWidth="1"/>
    <col min="15" max="16" width="2.375" style="11" customWidth="1"/>
    <col min="17" max="18" width="5.125" style="11" customWidth="1"/>
    <col min="19" max="19" width="2.375" style="11" customWidth="1"/>
    <col min="20" max="20" width="2.875" style="11" customWidth="1"/>
    <col min="21" max="21" width="6.125" style="11" customWidth="1"/>
    <col min="22" max="22" width="3" style="11" bestFit="1" customWidth="1"/>
    <col min="23" max="23" width="2.875" style="11" bestFit="1" customWidth="1"/>
    <col min="24" max="24" width="18.25" style="11" customWidth="1"/>
    <col min="25" max="26" width="2.25" style="11" bestFit="1" customWidth="1"/>
    <col min="27" max="28" width="4.25" style="11" bestFit="1" customWidth="1"/>
    <col min="29" max="16384" width="9" style="11"/>
  </cols>
  <sheetData>
    <row r="1" spans="1:18" ht="21" x14ac:dyDescent="0.15">
      <c r="A1" s="444" t="str">
        <f>基本データ!J4</f>
        <v>令和6年度</v>
      </c>
      <c r="B1" s="444"/>
      <c r="C1" s="444"/>
      <c r="D1" s="444"/>
      <c r="E1" s="480" t="s">
        <v>464</v>
      </c>
      <c r="F1" s="480"/>
      <c r="G1" s="480"/>
      <c r="H1" s="480"/>
      <c r="I1" s="480"/>
      <c r="J1" s="480"/>
      <c r="K1" s="480"/>
      <c r="L1" s="480"/>
      <c r="M1" s="480"/>
      <c r="N1" s="480"/>
      <c r="O1" s="449" t="str">
        <f>基本データ!M5</f>
        <v>初任者名　○○　○○</v>
      </c>
      <c r="P1" s="449"/>
      <c r="Q1" s="449"/>
      <c r="R1" s="449"/>
    </row>
    <row r="2" spans="1:18" ht="21" x14ac:dyDescent="0.15">
      <c r="A2" s="311"/>
      <c r="B2" s="311"/>
      <c r="C2" s="311"/>
      <c r="D2" s="311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449" t="str">
        <f>基本データ!M7</f>
        <v>拠点校指導教員　○○　○○</v>
      </c>
      <c r="P2" s="449"/>
      <c r="Q2" s="449"/>
      <c r="R2" s="449"/>
    </row>
    <row r="3" spans="1:18" ht="21" x14ac:dyDescent="0.15">
      <c r="A3" s="311"/>
      <c r="B3" s="311"/>
      <c r="C3" s="311"/>
      <c r="D3" s="311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449" t="str">
        <f>基本データ!M9</f>
        <v>校内指導教員　○○　○○</v>
      </c>
      <c r="P3" s="449"/>
      <c r="Q3" s="449"/>
      <c r="R3" s="449"/>
    </row>
    <row r="4" spans="1:18" s="64" customFormat="1" ht="15.75" customHeight="1" thickBot="1" x14ac:dyDescent="0.2">
      <c r="B4" s="171"/>
      <c r="C4" s="65"/>
      <c r="D4" s="171"/>
      <c r="J4" s="171"/>
      <c r="K4" s="171"/>
      <c r="L4" s="171"/>
      <c r="M4" s="171"/>
      <c r="N4" s="481" t="str">
        <f>基本データ!B5</f>
        <v>○○市立○○学校</v>
      </c>
      <c r="O4" s="481"/>
      <c r="P4" s="481"/>
      <c r="Q4" s="481"/>
      <c r="R4" s="481"/>
    </row>
    <row r="5" spans="1:18" s="62" customFormat="1" ht="15.75" customHeight="1" thickBot="1" x14ac:dyDescent="0.2">
      <c r="A5" s="108" t="s">
        <v>82</v>
      </c>
      <c r="B5" s="109" t="s">
        <v>83</v>
      </c>
      <c r="C5" s="109" t="s">
        <v>37</v>
      </c>
      <c r="D5" s="109" t="s">
        <v>36</v>
      </c>
      <c r="E5" s="109" t="s">
        <v>84</v>
      </c>
      <c r="F5" s="109" t="s">
        <v>53</v>
      </c>
      <c r="G5" s="109" t="s">
        <v>353</v>
      </c>
      <c r="H5" s="109" t="s">
        <v>101</v>
      </c>
      <c r="I5" s="110" t="s">
        <v>86</v>
      </c>
      <c r="J5" s="111" t="s">
        <v>82</v>
      </c>
      <c r="K5" s="109" t="s">
        <v>83</v>
      </c>
      <c r="L5" s="109" t="s">
        <v>37</v>
      </c>
      <c r="M5" s="109" t="s">
        <v>36</v>
      </c>
      <c r="N5" s="109" t="s">
        <v>84</v>
      </c>
      <c r="O5" s="109" t="s">
        <v>53</v>
      </c>
      <c r="P5" s="109" t="s">
        <v>353</v>
      </c>
      <c r="Q5" s="109" t="s">
        <v>102</v>
      </c>
      <c r="R5" s="110" t="s">
        <v>86</v>
      </c>
    </row>
    <row r="6" spans="1:18" s="62" customFormat="1" ht="15" customHeight="1" x14ac:dyDescent="0.15">
      <c r="A6" s="464">
        <v>42466</v>
      </c>
      <c r="B6" s="178">
        <v>1</v>
      </c>
      <c r="C6" s="179">
        <v>3</v>
      </c>
      <c r="D6" s="180">
        <v>42466</v>
      </c>
      <c r="E6" s="181" t="s">
        <v>239</v>
      </c>
      <c r="F6" s="182"/>
      <c r="G6" s="182">
        <v>1</v>
      </c>
      <c r="H6" s="182" t="s">
        <v>167</v>
      </c>
      <c r="I6" s="183"/>
      <c r="J6" s="464">
        <v>42620</v>
      </c>
      <c r="K6" s="321">
        <v>19</v>
      </c>
      <c r="L6" s="184">
        <v>13</v>
      </c>
      <c r="M6" s="185" t="s">
        <v>316</v>
      </c>
      <c r="N6" s="186" t="s">
        <v>142</v>
      </c>
      <c r="O6" s="187"/>
      <c r="P6" s="187">
        <v>1</v>
      </c>
      <c r="Q6" s="187" t="s">
        <v>167</v>
      </c>
      <c r="R6" s="188"/>
    </row>
    <row r="7" spans="1:18" s="62" customFormat="1" ht="15" customHeight="1" x14ac:dyDescent="0.15">
      <c r="A7" s="465"/>
      <c r="B7" s="476">
        <v>2</v>
      </c>
      <c r="C7" s="452">
        <v>10</v>
      </c>
      <c r="D7" s="454">
        <v>42473</v>
      </c>
      <c r="E7" s="189" t="s">
        <v>141</v>
      </c>
      <c r="F7" s="190"/>
      <c r="G7" s="190">
        <v>1</v>
      </c>
      <c r="H7" s="190" t="s">
        <v>240</v>
      </c>
      <c r="I7" s="191"/>
      <c r="J7" s="465"/>
      <c r="K7" s="461">
        <v>20</v>
      </c>
      <c r="L7" s="452">
        <v>18</v>
      </c>
      <c r="M7" s="454">
        <v>42634</v>
      </c>
      <c r="N7" s="189" t="s">
        <v>122</v>
      </c>
      <c r="O7" s="190">
        <v>2</v>
      </c>
      <c r="P7" s="190"/>
      <c r="Q7" s="190" t="s">
        <v>167</v>
      </c>
      <c r="R7" s="191" t="s">
        <v>240</v>
      </c>
    </row>
    <row r="8" spans="1:18" s="62" customFormat="1" ht="15" customHeight="1" x14ac:dyDescent="0.15">
      <c r="A8" s="465"/>
      <c r="B8" s="476"/>
      <c r="C8" s="471"/>
      <c r="D8" s="473"/>
      <c r="E8" s="189" t="s">
        <v>208</v>
      </c>
      <c r="F8" s="190"/>
      <c r="G8" s="190">
        <v>1</v>
      </c>
      <c r="H8" s="190" t="s">
        <v>167</v>
      </c>
      <c r="I8" s="191"/>
      <c r="J8" s="465"/>
      <c r="K8" s="450"/>
      <c r="L8" s="453"/>
      <c r="M8" s="455"/>
      <c r="N8" s="189" t="s">
        <v>360</v>
      </c>
      <c r="O8" s="190">
        <v>1</v>
      </c>
      <c r="P8" s="190"/>
      <c r="Q8" s="190" t="s">
        <v>167</v>
      </c>
      <c r="R8" s="191"/>
    </row>
    <row r="9" spans="1:18" s="62" customFormat="1" ht="15" customHeight="1" x14ac:dyDescent="0.15">
      <c r="A9" s="465"/>
      <c r="B9" s="476"/>
      <c r="C9" s="453"/>
      <c r="D9" s="455"/>
      <c r="E9" s="189" t="s">
        <v>209</v>
      </c>
      <c r="F9" s="190"/>
      <c r="G9" s="190">
        <v>1</v>
      </c>
      <c r="H9" s="190" t="s">
        <v>240</v>
      </c>
      <c r="I9" s="191"/>
      <c r="J9" s="465"/>
      <c r="K9" s="462"/>
      <c r="L9" s="193">
        <v>20</v>
      </c>
      <c r="M9" s="194" t="s">
        <v>316</v>
      </c>
      <c r="N9" s="195" t="s">
        <v>143</v>
      </c>
      <c r="O9" s="196"/>
      <c r="P9" s="196">
        <v>1</v>
      </c>
      <c r="Q9" s="196" t="s">
        <v>167</v>
      </c>
      <c r="R9" s="197"/>
    </row>
    <row r="10" spans="1:18" s="62" customFormat="1" ht="15" customHeight="1" x14ac:dyDescent="0.15">
      <c r="A10" s="465"/>
      <c r="B10" s="476"/>
      <c r="C10" s="198">
        <v>12</v>
      </c>
      <c r="D10" s="199">
        <v>42475</v>
      </c>
      <c r="E10" s="200" t="s">
        <v>147</v>
      </c>
      <c r="F10" s="201"/>
      <c r="G10" s="201">
        <v>1</v>
      </c>
      <c r="H10" s="201" t="s">
        <v>167</v>
      </c>
      <c r="I10" s="202"/>
      <c r="J10" s="465"/>
      <c r="K10" s="461">
        <v>21</v>
      </c>
      <c r="L10" s="452">
        <v>25</v>
      </c>
      <c r="M10" s="454">
        <v>42641</v>
      </c>
      <c r="N10" s="203" t="s">
        <v>111</v>
      </c>
      <c r="O10" s="204">
        <v>1</v>
      </c>
      <c r="P10" s="204"/>
      <c r="Q10" s="204" t="s">
        <v>167</v>
      </c>
      <c r="R10" s="205" t="s">
        <v>240</v>
      </c>
    </row>
    <row r="11" spans="1:18" s="62" customFormat="1" ht="15" customHeight="1" x14ac:dyDescent="0.15">
      <c r="A11" s="465"/>
      <c r="B11" s="476">
        <v>3</v>
      </c>
      <c r="C11" s="477">
        <v>17</v>
      </c>
      <c r="D11" s="478">
        <v>42480</v>
      </c>
      <c r="E11" s="189" t="s">
        <v>144</v>
      </c>
      <c r="F11" s="190"/>
      <c r="G11" s="190">
        <v>1</v>
      </c>
      <c r="H11" s="190" t="s">
        <v>167</v>
      </c>
      <c r="I11" s="191"/>
      <c r="J11" s="465"/>
      <c r="K11" s="450"/>
      <c r="L11" s="471"/>
      <c r="M11" s="473"/>
      <c r="N11" s="189" t="s">
        <v>112</v>
      </c>
      <c r="O11" s="190">
        <v>1</v>
      </c>
      <c r="P11" s="190"/>
      <c r="Q11" s="190" t="s">
        <v>167</v>
      </c>
      <c r="R11" s="77"/>
    </row>
    <row r="12" spans="1:18" s="62" customFormat="1" ht="15" customHeight="1" x14ac:dyDescent="0.15">
      <c r="A12" s="465"/>
      <c r="B12" s="476"/>
      <c r="C12" s="477"/>
      <c r="D12" s="478"/>
      <c r="E12" s="189" t="s">
        <v>145</v>
      </c>
      <c r="F12" s="190"/>
      <c r="G12" s="190">
        <v>1</v>
      </c>
      <c r="H12" s="190" t="s">
        <v>167</v>
      </c>
      <c r="I12" s="191"/>
      <c r="J12" s="465"/>
      <c r="K12" s="450"/>
      <c r="L12" s="453"/>
      <c r="M12" s="455"/>
      <c r="N12" s="189" t="s">
        <v>253</v>
      </c>
      <c r="O12" s="190">
        <v>1</v>
      </c>
      <c r="P12" s="190"/>
      <c r="Q12" s="190" t="s">
        <v>167</v>
      </c>
      <c r="R12" s="77"/>
    </row>
    <row r="13" spans="1:18" s="62" customFormat="1" ht="15" customHeight="1" thickBot="1" x14ac:dyDescent="0.2">
      <c r="A13" s="465"/>
      <c r="B13" s="476"/>
      <c r="C13" s="477"/>
      <c r="D13" s="478"/>
      <c r="E13" s="189" t="s">
        <v>146</v>
      </c>
      <c r="F13" s="190"/>
      <c r="G13" s="190">
        <v>1</v>
      </c>
      <c r="H13" s="190" t="s">
        <v>167</v>
      </c>
      <c r="I13" s="191"/>
      <c r="J13" s="466"/>
      <c r="K13" s="451"/>
      <c r="L13" s="206">
        <v>27</v>
      </c>
      <c r="M13" s="207">
        <v>42643</v>
      </c>
      <c r="N13" s="120" t="s">
        <v>221</v>
      </c>
      <c r="O13" s="208"/>
      <c r="P13" s="208">
        <v>1</v>
      </c>
      <c r="Q13" s="208" t="s">
        <v>167</v>
      </c>
      <c r="R13" s="209"/>
    </row>
    <row r="14" spans="1:18" s="62" customFormat="1" ht="15" customHeight="1" x14ac:dyDescent="0.15">
      <c r="A14" s="465"/>
      <c r="B14" s="476"/>
      <c r="C14" s="210">
        <v>19</v>
      </c>
      <c r="D14" s="211">
        <v>42482</v>
      </c>
      <c r="E14" s="195" t="s">
        <v>166</v>
      </c>
      <c r="F14" s="196">
        <v>1</v>
      </c>
      <c r="G14" s="196"/>
      <c r="H14" s="196" t="s">
        <v>167</v>
      </c>
      <c r="I14" s="197"/>
      <c r="J14" s="464">
        <v>42655</v>
      </c>
      <c r="K14" s="463">
        <v>22</v>
      </c>
      <c r="L14" s="469">
        <v>9</v>
      </c>
      <c r="M14" s="472">
        <v>42655</v>
      </c>
      <c r="N14" s="212" t="s">
        <v>113</v>
      </c>
      <c r="O14" s="213">
        <v>1</v>
      </c>
      <c r="P14" s="213"/>
      <c r="Q14" s="213" t="s">
        <v>167</v>
      </c>
      <c r="R14" s="214" t="s">
        <v>240</v>
      </c>
    </row>
    <row r="15" spans="1:18" s="62" customFormat="1" ht="15" customHeight="1" x14ac:dyDescent="0.15">
      <c r="A15" s="465"/>
      <c r="B15" s="459">
        <v>4</v>
      </c>
      <c r="C15" s="452">
        <v>24</v>
      </c>
      <c r="D15" s="454">
        <v>42487</v>
      </c>
      <c r="E15" s="189" t="s">
        <v>148</v>
      </c>
      <c r="F15" s="190"/>
      <c r="G15" s="190">
        <v>1</v>
      </c>
      <c r="H15" s="190" t="s">
        <v>167</v>
      </c>
      <c r="I15" s="191"/>
      <c r="J15" s="465"/>
      <c r="K15" s="450"/>
      <c r="L15" s="471"/>
      <c r="M15" s="473"/>
      <c r="N15" s="189" t="s">
        <v>114</v>
      </c>
      <c r="O15" s="190">
        <v>1</v>
      </c>
      <c r="P15" s="190"/>
      <c r="Q15" s="190" t="s">
        <v>167</v>
      </c>
      <c r="R15" s="77"/>
    </row>
    <row r="16" spans="1:18" s="62" customFormat="1" ht="15" customHeight="1" x14ac:dyDescent="0.15">
      <c r="A16" s="465"/>
      <c r="B16" s="457"/>
      <c r="C16" s="471"/>
      <c r="D16" s="473"/>
      <c r="E16" s="189" t="s">
        <v>210</v>
      </c>
      <c r="F16" s="190"/>
      <c r="G16" s="190">
        <v>1</v>
      </c>
      <c r="H16" s="190" t="s">
        <v>167</v>
      </c>
      <c r="I16" s="191"/>
      <c r="J16" s="465"/>
      <c r="K16" s="450"/>
      <c r="L16" s="453"/>
      <c r="M16" s="455"/>
      <c r="N16" s="189" t="s">
        <v>149</v>
      </c>
      <c r="O16" s="190"/>
      <c r="P16" s="190">
        <v>1</v>
      </c>
      <c r="Q16" s="190" t="s">
        <v>167</v>
      </c>
      <c r="R16" s="77"/>
    </row>
    <row r="17" spans="1:18" s="62" customFormat="1" ht="15" customHeight="1" thickBot="1" x14ac:dyDescent="0.2">
      <c r="A17" s="466"/>
      <c r="B17" s="460"/>
      <c r="C17" s="474"/>
      <c r="D17" s="475"/>
      <c r="E17" s="215" t="s">
        <v>211</v>
      </c>
      <c r="F17" s="216"/>
      <c r="G17" s="216">
        <v>1</v>
      </c>
      <c r="H17" s="216" t="s">
        <v>167</v>
      </c>
      <c r="I17" s="217"/>
      <c r="J17" s="465"/>
      <c r="K17" s="462"/>
      <c r="L17" s="193">
        <v>11</v>
      </c>
      <c r="M17" s="194">
        <v>42657</v>
      </c>
      <c r="N17" s="107" t="s">
        <v>222</v>
      </c>
      <c r="O17" s="196"/>
      <c r="P17" s="196">
        <v>1</v>
      </c>
      <c r="Q17" s="196" t="s">
        <v>167</v>
      </c>
      <c r="R17" s="218"/>
    </row>
    <row r="18" spans="1:18" s="62" customFormat="1" ht="15" customHeight="1" x14ac:dyDescent="0.15">
      <c r="A18" s="464">
        <v>42501</v>
      </c>
      <c r="B18" s="456">
        <v>5</v>
      </c>
      <c r="C18" s="469">
        <v>8</v>
      </c>
      <c r="D18" s="472">
        <v>42501</v>
      </c>
      <c r="E18" s="219" t="s">
        <v>150</v>
      </c>
      <c r="F18" s="213"/>
      <c r="G18" s="213">
        <v>1</v>
      </c>
      <c r="H18" s="213" t="s">
        <v>167</v>
      </c>
      <c r="I18" s="214"/>
      <c r="J18" s="465"/>
      <c r="K18" s="461">
        <v>23</v>
      </c>
      <c r="L18" s="452">
        <v>16</v>
      </c>
      <c r="M18" s="454">
        <v>42662</v>
      </c>
      <c r="N18" s="220" t="s">
        <v>124</v>
      </c>
      <c r="O18" s="221">
        <v>1</v>
      </c>
      <c r="P18" s="221"/>
      <c r="Q18" s="221" t="s">
        <v>167</v>
      </c>
      <c r="R18" s="78" t="s">
        <v>240</v>
      </c>
    </row>
    <row r="19" spans="1:18" s="62" customFormat="1" ht="15" customHeight="1" x14ac:dyDescent="0.15">
      <c r="A19" s="465"/>
      <c r="B19" s="457"/>
      <c r="C19" s="471"/>
      <c r="D19" s="473"/>
      <c r="E19" s="70" t="s">
        <v>151</v>
      </c>
      <c r="F19" s="80"/>
      <c r="G19" s="80">
        <v>1</v>
      </c>
      <c r="H19" s="190" t="s">
        <v>167</v>
      </c>
      <c r="I19" s="77"/>
      <c r="J19" s="465"/>
      <c r="K19" s="450"/>
      <c r="L19" s="453"/>
      <c r="M19" s="455"/>
      <c r="N19" s="72" t="s">
        <v>115</v>
      </c>
      <c r="O19" s="79">
        <v>2</v>
      </c>
      <c r="P19" s="79"/>
      <c r="Q19" s="221" t="s">
        <v>167</v>
      </c>
      <c r="R19" s="78"/>
    </row>
    <row r="20" spans="1:18" s="62" customFormat="1" ht="15" customHeight="1" x14ac:dyDescent="0.15">
      <c r="A20" s="465"/>
      <c r="B20" s="457"/>
      <c r="C20" s="453"/>
      <c r="D20" s="455"/>
      <c r="E20" s="189" t="s">
        <v>104</v>
      </c>
      <c r="F20" s="190">
        <v>1</v>
      </c>
      <c r="G20" s="190"/>
      <c r="H20" s="190" t="s">
        <v>167</v>
      </c>
      <c r="I20" s="191"/>
      <c r="J20" s="465"/>
      <c r="K20" s="462"/>
      <c r="L20" s="210">
        <v>18</v>
      </c>
      <c r="M20" s="211">
        <v>42664</v>
      </c>
      <c r="N20" s="222" t="s">
        <v>152</v>
      </c>
      <c r="O20" s="223"/>
      <c r="P20" s="223">
        <v>1</v>
      </c>
      <c r="Q20" s="196" t="s">
        <v>167</v>
      </c>
      <c r="R20" s="218"/>
    </row>
    <row r="21" spans="1:18" s="62" customFormat="1" ht="15" customHeight="1" x14ac:dyDescent="0.15">
      <c r="A21" s="465"/>
      <c r="B21" s="458"/>
      <c r="C21" s="210">
        <v>10</v>
      </c>
      <c r="D21" s="211">
        <v>42503</v>
      </c>
      <c r="E21" s="195" t="s">
        <v>153</v>
      </c>
      <c r="F21" s="196"/>
      <c r="G21" s="196">
        <v>1</v>
      </c>
      <c r="H21" s="196" t="s">
        <v>167</v>
      </c>
      <c r="I21" s="197"/>
      <c r="J21" s="465"/>
      <c r="K21" s="461">
        <v>24</v>
      </c>
      <c r="L21" s="452">
        <v>23</v>
      </c>
      <c r="M21" s="454">
        <v>42669</v>
      </c>
      <c r="N21" s="70" t="s">
        <v>116</v>
      </c>
      <c r="O21" s="80">
        <v>1</v>
      </c>
      <c r="P21" s="80"/>
      <c r="Q21" s="190" t="s">
        <v>167</v>
      </c>
      <c r="R21" s="191" t="s">
        <v>240</v>
      </c>
    </row>
    <row r="22" spans="1:18" s="62" customFormat="1" ht="15" customHeight="1" x14ac:dyDescent="0.15">
      <c r="A22" s="465"/>
      <c r="B22" s="459">
        <v>6</v>
      </c>
      <c r="C22" s="452">
        <v>22</v>
      </c>
      <c r="D22" s="454">
        <v>42515</v>
      </c>
      <c r="E22" s="70" t="s">
        <v>103</v>
      </c>
      <c r="F22" s="80">
        <v>1</v>
      </c>
      <c r="G22" s="80"/>
      <c r="H22" s="190" t="s">
        <v>167</v>
      </c>
      <c r="I22" s="191"/>
      <c r="J22" s="465"/>
      <c r="K22" s="450"/>
      <c r="L22" s="453"/>
      <c r="M22" s="455"/>
      <c r="N22" s="71" t="s">
        <v>117</v>
      </c>
      <c r="O22" s="81">
        <v>2</v>
      </c>
      <c r="P22" s="81"/>
      <c r="Q22" s="190" t="s">
        <v>167</v>
      </c>
      <c r="R22" s="77"/>
    </row>
    <row r="23" spans="1:18" s="62" customFormat="1" ht="15" customHeight="1" thickBot="1" x14ac:dyDescent="0.2">
      <c r="A23" s="465"/>
      <c r="B23" s="457"/>
      <c r="C23" s="471"/>
      <c r="D23" s="473"/>
      <c r="E23" s="189" t="s">
        <v>105</v>
      </c>
      <c r="F23" s="190">
        <v>1</v>
      </c>
      <c r="G23" s="190"/>
      <c r="H23" s="190" t="s">
        <v>167</v>
      </c>
      <c r="I23" s="191" t="s">
        <v>240</v>
      </c>
      <c r="J23" s="466"/>
      <c r="K23" s="451"/>
      <c r="L23" s="224">
        <v>25</v>
      </c>
      <c r="M23" s="225">
        <v>42671</v>
      </c>
      <c r="N23" s="226" t="s">
        <v>155</v>
      </c>
      <c r="O23" s="208"/>
      <c r="P23" s="208">
        <v>1</v>
      </c>
      <c r="Q23" s="208" t="s">
        <v>167</v>
      </c>
      <c r="R23" s="209"/>
    </row>
    <row r="24" spans="1:18" s="62" customFormat="1" ht="15" customHeight="1" x14ac:dyDescent="0.15">
      <c r="A24" s="465"/>
      <c r="B24" s="457"/>
      <c r="C24" s="453"/>
      <c r="D24" s="455"/>
      <c r="E24" s="189" t="s">
        <v>123</v>
      </c>
      <c r="F24" s="190">
        <v>1</v>
      </c>
      <c r="G24" s="190"/>
      <c r="H24" s="190" t="s">
        <v>167</v>
      </c>
      <c r="I24" s="191"/>
      <c r="J24" s="464">
        <v>42678</v>
      </c>
      <c r="K24" s="463">
        <v>25</v>
      </c>
      <c r="L24" s="469">
        <v>7</v>
      </c>
      <c r="M24" s="472" t="s">
        <v>542</v>
      </c>
      <c r="N24" s="227" t="s">
        <v>278</v>
      </c>
      <c r="O24" s="228">
        <v>1</v>
      </c>
      <c r="P24" s="228"/>
      <c r="Q24" s="213" t="s">
        <v>167</v>
      </c>
      <c r="R24" s="122" t="s">
        <v>167</v>
      </c>
    </row>
    <row r="25" spans="1:18" s="62" customFormat="1" ht="15" customHeight="1" thickBot="1" x14ac:dyDescent="0.2">
      <c r="A25" s="466"/>
      <c r="B25" s="460"/>
      <c r="C25" s="206">
        <v>24</v>
      </c>
      <c r="D25" s="207">
        <v>42517</v>
      </c>
      <c r="E25" s="226" t="s">
        <v>154</v>
      </c>
      <c r="F25" s="208"/>
      <c r="G25" s="208">
        <v>1</v>
      </c>
      <c r="H25" s="208" t="s">
        <v>167</v>
      </c>
      <c r="I25" s="229"/>
      <c r="J25" s="465"/>
      <c r="K25" s="450"/>
      <c r="L25" s="470"/>
      <c r="M25" s="470"/>
      <c r="N25" s="230" t="s">
        <v>279</v>
      </c>
      <c r="O25" s="190">
        <v>2</v>
      </c>
      <c r="P25" s="190"/>
      <c r="Q25" s="190" t="s">
        <v>167</v>
      </c>
      <c r="R25" s="191"/>
    </row>
    <row r="26" spans="1:18" s="62" customFormat="1" ht="15" customHeight="1" x14ac:dyDescent="0.15">
      <c r="A26" s="464">
        <v>42522</v>
      </c>
      <c r="B26" s="456">
        <v>7</v>
      </c>
      <c r="C26" s="469">
        <v>5</v>
      </c>
      <c r="D26" s="472">
        <v>42522</v>
      </c>
      <c r="E26" s="219" t="s">
        <v>106</v>
      </c>
      <c r="F26" s="213">
        <v>1</v>
      </c>
      <c r="G26" s="213"/>
      <c r="H26" s="213" t="s">
        <v>167</v>
      </c>
      <c r="I26" s="214"/>
      <c r="J26" s="465"/>
      <c r="K26" s="462"/>
      <c r="L26" s="232">
        <v>8</v>
      </c>
      <c r="M26" s="233" t="s">
        <v>316</v>
      </c>
      <c r="N26" s="234" t="s">
        <v>160</v>
      </c>
      <c r="O26" s="235"/>
      <c r="P26" s="235">
        <v>1</v>
      </c>
      <c r="Q26" s="235" t="s">
        <v>167</v>
      </c>
      <c r="R26" s="236"/>
    </row>
    <row r="27" spans="1:18" s="62" customFormat="1" ht="15" customHeight="1" x14ac:dyDescent="0.15">
      <c r="A27" s="465"/>
      <c r="B27" s="457"/>
      <c r="C27" s="471"/>
      <c r="D27" s="473"/>
      <c r="E27" s="189" t="s">
        <v>277</v>
      </c>
      <c r="F27" s="190">
        <v>1</v>
      </c>
      <c r="G27" s="190"/>
      <c r="H27" s="190" t="s">
        <v>167</v>
      </c>
      <c r="I27" s="77"/>
      <c r="J27" s="465"/>
      <c r="K27" s="461">
        <v>26</v>
      </c>
      <c r="L27" s="452">
        <v>13</v>
      </c>
      <c r="M27" s="454">
        <v>42690</v>
      </c>
      <c r="N27" s="72" t="s">
        <v>118</v>
      </c>
      <c r="O27" s="79">
        <v>1</v>
      </c>
      <c r="P27" s="79"/>
      <c r="Q27" s="221" t="s">
        <v>167</v>
      </c>
      <c r="R27" s="78" t="s">
        <v>240</v>
      </c>
    </row>
    <row r="28" spans="1:18" s="62" customFormat="1" ht="15" customHeight="1" x14ac:dyDescent="0.15">
      <c r="A28" s="465"/>
      <c r="B28" s="457"/>
      <c r="C28" s="453"/>
      <c r="D28" s="455"/>
      <c r="E28" s="189" t="s">
        <v>259</v>
      </c>
      <c r="F28" s="190"/>
      <c r="G28" s="190">
        <v>1</v>
      </c>
      <c r="H28" s="190" t="s">
        <v>167</v>
      </c>
      <c r="I28" s="77"/>
      <c r="J28" s="465"/>
      <c r="K28" s="450"/>
      <c r="L28" s="453"/>
      <c r="M28" s="455"/>
      <c r="N28" s="220" t="s">
        <v>119</v>
      </c>
      <c r="O28" s="221">
        <v>2</v>
      </c>
      <c r="P28" s="221"/>
      <c r="Q28" s="221" t="s">
        <v>167</v>
      </c>
      <c r="R28" s="78"/>
    </row>
    <row r="29" spans="1:18" s="62" customFormat="1" ht="15" customHeight="1" x14ac:dyDescent="0.15">
      <c r="A29" s="465"/>
      <c r="B29" s="458"/>
      <c r="C29" s="210">
        <v>6</v>
      </c>
      <c r="D29" s="211" t="s">
        <v>542</v>
      </c>
      <c r="E29" s="195" t="s">
        <v>156</v>
      </c>
      <c r="F29" s="196"/>
      <c r="G29" s="196">
        <v>1</v>
      </c>
      <c r="H29" s="196" t="s">
        <v>167</v>
      </c>
      <c r="I29" s="197"/>
      <c r="J29" s="465"/>
      <c r="K29" s="462"/>
      <c r="L29" s="210">
        <v>15</v>
      </c>
      <c r="M29" s="211">
        <v>42692</v>
      </c>
      <c r="N29" s="195" t="s">
        <v>157</v>
      </c>
      <c r="O29" s="196"/>
      <c r="P29" s="196">
        <v>1</v>
      </c>
      <c r="Q29" s="196" t="s">
        <v>167</v>
      </c>
      <c r="R29" s="218"/>
    </row>
    <row r="30" spans="1:18" s="62" customFormat="1" ht="15" customHeight="1" x14ac:dyDescent="0.15">
      <c r="A30" s="465"/>
      <c r="B30" s="459">
        <v>8</v>
      </c>
      <c r="C30" s="452">
        <v>12</v>
      </c>
      <c r="D30" s="454">
        <v>42529</v>
      </c>
      <c r="E30" s="189" t="s">
        <v>241</v>
      </c>
      <c r="F30" s="190">
        <v>2</v>
      </c>
      <c r="G30" s="190"/>
      <c r="H30" s="190" t="s">
        <v>167</v>
      </c>
      <c r="I30" s="191" t="s">
        <v>240</v>
      </c>
      <c r="J30" s="465"/>
      <c r="K30" s="192">
        <v>27</v>
      </c>
      <c r="L30" s="210">
        <v>22</v>
      </c>
      <c r="M30" s="211">
        <v>42699</v>
      </c>
      <c r="N30" s="195" t="s">
        <v>159</v>
      </c>
      <c r="O30" s="196"/>
      <c r="P30" s="196">
        <v>1</v>
      </c>
      <c r="Q30" s="196" t="s">
        <v>167</v>
      </c>
      <c r="R30" s="218"/>
    </row>
    <row r="31" spans="1:18" s="62" customFormat="1" ht="15" customHeight="1" x14ac:dyDescent="0.15">
      <c r="A31" s="465"/>
      <c r="B31" s="457"/>
      <c r="C31" s="453"/>
      <c r="D31" s="455"/>
      <c r="E31" s="70" t="s">
        <v>107</v>
      </c>
      <c r="F31" s="80">
        <v>1</v>
      </c>
      <c r="G31" s="80"/>
      <c r="H31" s="190" t="s">
        <v>167</v>
      </c>
      <c r="I31" s="191"/>
      <c r="J31" s="465"/>
      <c r="K31" s="461">
        <v>28</v>
      </c>
      <c r="L31" s="452">
        <v>27</v>
      </c>
      <c r="M31" s="454">
        <v>42704</v>
      </c>
      <c r="N31" s="220" t="s">
        <v>274</v>
      </c>
      <c r="O31" s="221">
        <v>1</v>
      </c>
      <c r="P31" s="221"/>
      <c r="Q31" s="221" t="s">
        <v>167</v>
      </c>
      <c r="R31" s="78" t="s">
        <v>240</v>
      </c>
    </row>
    <row r="32" spans="1:18" s="62" customFormat="1" ht="15" customHeight="1" thickBot="1" x14ac:dyDescent="0.2">
      <c r="A32" s="465"/>
      <c r="B32" s="458"/>
      <c r="C32" s="210">
        <v>14</v>
      </c>
      <c r="D32" s="211">
        <v>42531</v>
      </c>
      <c r="E32" s="195" t="s">
        <v>158</v>
      </c>
      <c r="F32" s="196"/>
      <c r="G32" s="196">
        <v>1</v>
      </c>
      <c r="H32" s="196" t="s">
        <v>167</v>
      </c>
      <c r="I32" s="197"/>
      <c r="J32" s="466"/>
      <c r="K32" s="451"/>
      <c r="L32" s="474"/>
      <c r="M32" s="475"/>
      <c r="N32" s="237" t="s">
        <v>275</v>
      </c>
      <c r="O32" s="238">
        <v>2</v>
      </c>
      <c r="P32" s="238"/>
      <c r="Q32" s="238" t="s">
        <v>167</v>
      </c>
      <c r="R32" s="121"/>
    </row>
    <row r="33" spans="1:18" s="62" customFormat="1" ht="15" customHeight="1" x14ac:dyDescent="0.15">
      <c r="A33" s="465"/>
      <c r="B33" s="459">
        <v>9</v>
      </c>
      <c r="C33" s="452">
        <v>19</v>
      </c>
      <c r="D33" s="454">
        <v>42543</v>
      </c>
      <c r="E33" s="189" t="s">
        <v>108</v>
      </c>
      <c r="F33" s="190">
        <v>2</v>
      </c>
      <c r="G33" s="190"/>
      <c r="H33" s="190" t="s">
        <v>167</v>
      </c>
      <c r="I33" s="191" t="s">
        <v>240</v>
      </c>
      <c r="J33" s="464">
        <v>42711</v>
      </c>
      <c r="K33" s="463">
        <v>29</v>
      </c>
      <c r="L33" s="469">
        <v>4</v>
      </c>
      <c r="M33" s="472">
        <v>42711</v>
      </c>
      <c r="N33" s="219" t="s">
        <v>120</v>
      </c>
      <c r="O33" s="213">
        <v>1</v>
      </c>
      <c r="P33" s="213"/>
      <c r="Q33" s="213" t="s">
        <v>167</v>
      </c>
      <c r="R33" s="122"/>
    </row>
    <row r="34" spans="1:18" s="62" customFormat="1" ht="15" customHeight="1" x14ac:dyDescent="0.15">
      <c r="A34" s="465"/>
      <c r="B34" s="467"/>
      <c r="C34" s="453"/>
      <c r="D34" s="455"/>
      <c r="E34" s="70" t="s">
        <v>109</v>
      </c>
      <c r="F34" s="80">
        <v>1</v>
      </c>
      <c r="G34" s="80"/>
      <c r="H34" s="190" t="s">
        <v>167</v>
      </c>
      <c r="I34" s="191"/>
      <c r="J34" s="465"/>
      <c r="K34" s="450"/>
      <c r="L34" s="453"/>
      <c r="M34" s="455"/>
      <c r="N34" s="70" t="s">
        <v>276</v>
      </c>
      <c r="O34" s="80">
        <v>2</v>
      </c>
      <c r="P34" s="80"/>
      <c r="Q34" s="190" t="s">
        <v>167</v>
      </c>
      <c r="R34" s="77"/>
    </row>
    <row r="35" spans="1:18" s="62" customFormat="1" ht="15" customHeight="1" x14ac:dyDescent="0.15">
      <c r="A35" s="465"/>
      <c r="B35" s="470"/>
      <c r="C35" s="210">
        <v>21</v>
      </c>
      <c r="D35" s="211" t="s">
        <v>316</v>
      </c>
      <c r="E35" s="107" t="s">
        <v>168</v>
      </c>
      <c r="F35" s="290">
        <v>1</v>
      </c>
      <c r="G35" s="290"/>
      <c r="H35" s="196" t="s">
        <v>167</v>
      </c>
      <c r="I35" s="197"/>
      <c r="J35" s="465"/>
      <c r="K35" s="462"/>
      <c r="L35" s="210">
        <v>6</v>
      </c>
      <c r="M35" s="211">
        <v>42713</v>
      </c>
      <c r="N35" s="195" t="s">
        <v>161</v>
      </c>
      <c r="O35" s="196"/>
      <c r="P35" s="196">
        <v>1</v>
      </c>
      <c r="Q35" s="196" t="s">
        <v>167</v>
      </c>
      <c r="R35" s="218"/>
    </row>
    <row r="36" spans="1:18" s="62" customFormat="1" ht="15" customHeight="1" x14ac:dyDescent="0.15">
      <c r="A36" s="465"/>
      <c r="B36" s="459">
        <v>10</v>
      </c>
      <c r="C36" s="452">
        <v>26</v>
      </c>
      <c r="D36" s="454" t="s">
        <v>354</v>
      </c>
      <c r="E36" s="70" t="s">
        <v>242</v>
      </c>
      <c r="F36" s="80">
        <v>2</v>
      </c>
      <c r="G36" s="80"/>
      <c r="H36" s="190" t="s">
        <v>167</v>
      </c>
      <c r="I36" s="191" t="s">
        <v>240</v>
      </c>
      <c r="J36" s="465"/>
      <c r="K36" s="461">
        <v>30</v>
      </c>
      <c r="L36" s="452">
        <v>11</v>
      </c>
      <c r="M36" s="454">
        <v>42718</v>
      </c>
      <c r="N36" s="189" t="s">
        <v>361</v>
      </c>
      <c r="O36" s="190"/>
      <c r="P36" s="190">
        <v>2</v>
      </c>
      <c r="Q36" s="190" t="s">
        <v>167</v>
      </c>
      <c r="R36" s="77"/>
    </row>
    <row r="37" spans="1:18" s="62" customFormat="1" ht="15" customHeight="1" x14ac:dyDescent="0.15">
      <c r="A37" s="465"/>
      <c r="B37" s="467"/>
      <c r="C37" s="453"/>
      <c r="D37" s="455"/>
      <c r="E37" s="70" t="s">
        <v>243</v>
      </c>
      <c r="F37" s="80">
        <v>1</v>
      </c>
      <c r="G37" s="80"/>
      <c r="H37" s="190" t="s">
        <v>167</v>
      </c>
      <c r="I37" s="191"/>
      <c r="J37" s="465"/>
      <c r="K37" s="450"/>
      <c r="L37" s="453"/>
      <c r="M37" s="455"/>
      <c r="N37" s="189" t="s">
        <v>125</v>
      </c>
      <c r="O37" s="190">
        <v>1</v>
      </c>
      <c r="P37" s="190"/>
      <c r="Q37" s="190" t="s">
        <v>167</v>
      </c>
      <c r="R37" s="77"/>
    </row>
    <row r="38" spans="1:18" s="62" customFormat="1" ht="15" customHeight="1" thickBot="1" x14ac:dyDescent="0.2">
      <c r="A38" s="466"/>
      <c r="B38" s="468"/>
      <c r="C38" s="224">
        <v>28</v>
      </c>
      <c r="D38" s="225" t="s">
        <v>544</v>
      </c>
      <c r="E38" s="120" t="s">
        <v>213</v>
      </c>
      <c r="F38" s="253"/>
      <c r="G38" s="253">
        <v>1</v>
      </c>
      <c r="H38" s="208" t="s">
        <v>167</v>
      </c>
      <c r="I38" s="229"/>
      <c r="J38" s="465"/>
      <c r="K38" s="462"/>
      <c r="L38" s="210">
        <v>13</v>
      </c>
      <c r="M38" s="211">
        <v>42720</v>
      </c>
      <c r="N38" s="195" t="s">
        <v>220</v>
      </c>
      <c r="O38" s="196"/>
      <c r="P38" s="196">
        <v>1</v>
      </c>
      <c r="Q38" s="196" t="s">
        <v>167</v>
      </c>
      <c r="R38" s="218"/>
    </row>
    <row r="39" spans="1:18" s="62" customFormat="1" ht="15" customHeight="1" x14ac:dyDescent="0.15">
      <c r="A39" s="464">
        <v>42552</v>
      </c>
      <c r="B39" s="456">
        <v>11</v>
      </c>
      <c r="C39" s="193">
        <v>1</v>
      </c>
      <c r="D39" s="194" t="s">
        <v>461</v>
      </c>
      <c r="E39" s="240" t="s">
        <v>212</v>
      </c>
      <c r="F39" s="239"/>
      <c r="G39" s="239">
        <v>1</v>
      </c>
      <c r="H39" s="201" t="s">
        <v>167</v>
      </c>
      <c r="I39" s="202"/>
      <c r="J39" s="465"/>
      <c r="K39" s="461">
        <v>31</v>
      </c>
      <c r="L39" s="452">
        <v>18</v>
      </c>
      <c r="M39" s="454">
        <v>42725</v>
      </c>
      <c r="N39" s="189" t="s">
        <v>260</v>
      </c>
      <c r="O39" s="190"/>
      <c r="P39" s="190">
        <v>2</v>
      </c>
      <c r="Q39" s="190" t="s">
        <v>167</v>
      </c>
      <c r="R39" s="77"/>
    </row>
    <row r="40" spans="1:18" s="62" customFormat="1" ht="15" customHeight="1" thickBot="1" x14ac:dyDescent="0.2">
      <c r="A40" s="465"/>
      <c r="B40" s="457"/>
      <c r="C40" s="452">
        <v>3</v>
      </c>
      <c r="D40" s="454">
        <v>42557</v>
      </c>
      <c r="E40" s="70" t="s">
        <v>244</v>
      </c>
      <c r="F40" s="80">
        <v>2</v>
      </c>
      <c r="G40" s="80"/>
      <c r="H40" s="190" t="s">
        <v>167</v>
      </c>
      <c r="I40" s="191" t="s">
        <v>240</v>
      </c>
      <c r="J40" s="466"/>
      <c r="K40" s="451"/>
      <c r="L40" s="474"/>
      <c r="M40" s="475"/>
      <c r="N40" s="215" t="s">
        <v>126</v>
      </c>
      <c r="O40" s="216">
        <v>1</v>
      </c>
      <c r="P40" s="216"/>
      <c r="Q40" s="216" t="s">
        <v>167</v>
      </c>
      <c r="R40" s="123"/>
    </row>
    <row r="41" spans="1:18" s="62" customFormat="1" ht="15" customHeight="1" x14ac:dyDescent="0.15">
      <c r="A41" s="465"/>
      <c r="B41" s="457"/>
      <c r="C41" s="453"/>
      <c r="D41" s="455"/>
      <c r="E41" s="70" t="s">
        <v>245</v>
      </c>
      <c r="F41" s="80">
        <v>1</v>
      </c>
      <c r="G41" s="80"/>
      <c r="H41" s="190" t="s">
        <v>167</v>
      </c>
      <c r="I41" s="191"/>
      <c r="J41" s="464">
        <v>42741</v>
      </c>
      <c r="K41" s="463">
        <v>32</v>
      </c>
      <c r="L41" s="469">
        <v>8</v>
      </c>
      <c r="M41" s="472">
        <v>42746</v>
      </c>
      <c r="N41" s="219" t="s">
        <v>261</v>
      </c>
      <c r="O41" s="241"/>
      <c r="P41" s="241">
        <v>2</v>
      </c>
      <c r="Q41" s="213" t="s">
        <v>167</v>
      </c>
      <c r="R41" s="122"/>
    </row>
    <row r="42" spans="1:18" s="62" customFormat="1" ht="15" customHeight="1" x14ac:dyDescent="0.15">
      <c r="A42" s="465"/>
      <c r="B42" s="458"/>
      <c r="C42" s="210">
        <v>5</v>
      </c>
      <c r="D42" s="211">
        <v>42559</v>
      </c>
      <c r="E42" s="195" t="s">
        <v>162</v>
      </c>
      <c r="F42" s="196"/>
      <c r="G42" s="196">
        <v>1</v>
      </c>
      <c r="H42" s="196" t="s">
        <v>167</v>
      </c>
      <c r="I42" s="197"/>
      <c r="J42" s="465"/>
      <c r="K42" s="450"/>
      <c r="L42" s="453"/>
      <c r="M42" s="470"/>
      <c r="N42" s="242" t="s">
        <v>127</v>
      </c>
      <c r="O42" s="243">
        <v>1</v>
      </c>
      <c r="P42" s="243"/>
      <c r="Q42" s="190" t="s">
        <v>167</v>
      </c>
      <c r="R42" s="77"/>
    </row>
    <row r="43" spans="1:18" s="62" customFormat="1" ht="15" customHeight="1" x14ac:dyDescent="0.15">
      <c r="A43" s="465"/>
      <c r="B43" s="459">
        <v>12</v>
      </c>
      <c r="C43" s="452">
        <v>10</v>
      </c>
      <c r="D43" s="454">
        <v>42564</v>
      </c>
      <c r="E43" s="189" t="s">
        <v>110</v>
      </c>
      <c r="F43" s="190">
        <v>2</v>
      </c>
      <c r="G43" s="190"/>
      <c r="H43" s="190" t="s">
        <v>167</v>
      </c>
      <c r="I43" s="191" t="s">
        <v>240</v>
      </c>
      <c r="J43" s="465"/>
      <c r="K43" s="462"/>
      <c r="L43" s="193">
        <v>10</v>
      </c>
      <c r="M43" s="194">
        <v>42748</v>
      </c>
      <c r="N43" s="222" t="s">
        <v>254</v>
      </c>
      <c r="O43" s="196"/>
      <c r="P43" s="196">
        <v>1</v>
      </c>
      <c r="Q43" s="196" t="s">
        <v>167</v>
      </c>
      <c r="R43" s="218"/>
    </row>
    <row r="44" spans="1:18" s="62" customFormat="1" ht="15" customHeight="1" x14ac:dyDescent="0.15">
      <c r="A44" s="465"/>
      <c r="B44" s="457"/>
      <c r="C44" s="453"/>
      <c r="D44" s="455"/>
      <c r="E44" s="189" t="s">
        <v>163</v>
      </c>
      <c r="F44" s="190"/>
      <c r="G44" s="190">
        <v>1</v>
      </c>
      <c r="H44" s="190" t="s">
        <v>167</v>
      </c>
      <c r="I44" s="77"/>
      <c r="J44" s="465"/>
      <c r="K44" s="231">
        <v>33</v>
      </c>
      <c r="L44" s="210">
        <v>17</v>
      </c>
      <c r="M44" s="211">
        <v>42755</v>
      </c>
      <c r="N44" s="244" t="s">
        <v>165</v>
      </c>
      <c r="O44" s="245"/>
      <c r="P44" s="245">
        <v>1</v>
      </c>
      <c r="Q44" s="196" t="s">
        <v>167</v>
      </c>
      <c r="R44" s="218"/>
    </row>
    <row r="45" spans="1:18" s="62" customFormat="1" ht="15" customHeight="1" x14ac:dyDescent="0.15">
      <c r="A45" s="465"/>
      <c r="B45" s="458"/>
      <c r="C45" s="210">
        <v>12</v>
      </c>
      <c r="D45" s="211">
        <v>42566</v>
      </c>
      <c r="E45" s="195" t="s">
        <v>246</v>
      </c>
      <c r="F45" s="196"/>
      <c r="G45" s="196">
        <v>1</v>
      </c>
      <c r="H45" s="196" t="s">
        <v>167</v>
      </c>
      <c r="I45" s="197"/>
      <c r="J45" s="465"/>
      <c r="K45" s="461">
        <v>34</v>
      </c>
      <c r="L45" s="452">
        <v>22</v>
      </c>
      <c r="M45" s="454">
        <v>42760</v>
      </c>
      <c r="N45" s="242" t="s">
        <v>164</v>
      </c>
      <c r="O45" s="243"/>
      <c r="P45" s="243">
        <v>1</v>
      </c>
      <c r="Q45" s="190" t="s">
        <v>167</v>
      </c>
      <c r="R45" s="77"/>
    </row>
    <row r="46" spans="1:18" s="62" customFormat="1" ht="15" customHeight="1" x14ac:dyDescent="0.15">
      <c r="A46" s="465"/>
      <c r="B46" s="459">
        <v>13</v>
      </c>
      <c r="C46" s="452">
        <v>17</v>
      </c>
      <c r="D46" s="454" t="s">
        <v>354</v>
      </c>
      <c r="E46" s="189" t="s">
        <v>100</v>
      </c>
      <c r="F46" s="190">
        <v>1</v>
      </c>
      <c r="G46" s="190"/>
      <c r="H46" s="190" t="s">
        <v>167</v>
      </c>
      <c r="I46" s="191"/>
      <c r="J46" s="465"/>
      <c r="K46" s="450"/>
      <c r="L46" s="453"/>
      <c r="M46" s="455"/>
      <c r="N46" s="189" t="s">
        <v>121</v>
      </c>
      <c r="O46" s="190">
        <v>2</v>
      </c>
      <c r="P46" s="190"/>
      <c r="Q46" s="190" t="s">
        <v>167</v>
      </c>
      <c r="R46" s="246" t="s">
        <v>167</v>
      </c>
    </row>
    <row r="47" spans="1:18" s="62" customFormat="1" ht="15" customHeight="1" thickBot="1" x14ac:dyDescent="0.2">
      <c r="A47" s="465"/>
      <c r="B47" s="467"/>
      <c r="C47" s="471"/>
      <c r="D47" s="473"/>
      <c r="E47" s="189" t="s">
        <v>214</v>
      </c>
      <c r="F47" s="190"/>
      <c r="G47" s="190">
        <v>1</v>
      </c>
      <c r="H47" s="190" t="s">
        <v>167</v>
      </c>
      <c r="I47" s="191"/>
      <c r="J47" s="466"/>
      <c r="K47" s="451"/>
      <c r="L47" s="224">
        <v>24</v>
      </c>
      <c r="M47" s="225">
        <v>42762</v>
      </c>
      <c r="N47" s="247" t="s">
        <v>223</v>
      </c>
      <c r="O47" s="248"/>
      <c r="P47" s="248">
        <v>1</v>
      </c>
      <c r="Q47" s="208" t="s">
        <v>167</v>
      </c>
      <c r="R47" s="209"/>
    </row>
    <row r="48" spans="1:18" s="62" customFormat="1" ht="15" customHeight="1" thickBot="1" x14ac:dyDescent="0.2">
      <c r="A48" s="466"/>
      <c r="B48" s="468"/>
      <c r="C48" s="474"/>
      <c r="D48" s="475"/>
      <c r="E48" s="215" t="s">
        <v>1</v>
      </c>
      <c r="F48" s="216">
        <v>1</v>
      </c>
      <c r="G48" s="216"/>
      <c r="H48" s="216" t="s">
        <v>167</v>
      </c>
      <c r="I48" s="217"/>
      <c r="J48" s="464">
        <v>42767</v>
      </c>
      <c r="K48" s="463">
        <v>35</v>
      </c>
      <c r="L48" s="469">
        <v>5</v>
      </c>
      <c r="M48" s="472" t="s">
        <v>543</v>
      </c>
      <c r="N48" s="127" t="s">
        <v>128</v>
      </c>
      <c r="O48" s="128">
        <v>2</v>
      </c>
      <c r="P48" s="128"/>
      <c r="Q48" s="249" t="s">
        <v>167</v>
      </c>
      <c r="R48" s="129" t="s">
        <v>167</v>
      </c>
    </row>
    <row r="49" spans="1:28" s="62" customFormat="1" ht="15" customHeight="1" x14ac:dyDescent="0.15">
      <c r="A49" s="464">
        <v>42587</v>
      </c>
      <c r="B49" s="239">
        <v>14</v>
      </c>
      <c r="C49" s="193">
        <v>2</v>
      </c>
      <c r="D49" s="194" t="s">
        <v>545</v>
      </c>
      <c r="E49" s="200" t="s">
        <v>215</v>
      </c>
      <c r="F49" s="201"/>
      <c r="G49" s="201">
        <v>1</v>
      </c>
      <c r="H49" s="201" t="s">
        <v>167</v>
      </c>
      <c r="I49" s="202"/>
      <c r="J49" s="465"/>
      <c r="K49" s="450"/>
      <c r="L49" s="453"/>
      <c r="M49" s="455"/>
      <c r="N49" s="72" t="s">
        <v>129</v>
      </c>
      <c r="O49" s="79">
        <v>1</v>
      </c>
      <c r="P49" s="79"/>
      <c r="Q49" s="221" t="s">
        <v>167</v>
      </c>
      <c r="R49" s="82"/>
    </row>
    <row r="50" spans="1:28" s="62" customFormat="1" ht="15" customHeight="1" x14ac:dyDescent="0.15">
      <c r="A50" s="465"/>
      <c r="B50" s="459">
        <v>15</v>
      </c>
      <c r="C50" s="452">
        <v>7</v>
      </c>
      <c r="D50" s="454">
        <v>42592</v>
      </c>
      <c r="E50" s="189" t="s">
        <v>216</v>
      </c>
      <c r="F50" s="190"/>
      <c r="G50" s="190">
        <v>1</v>
      </c>
      <c r="H50" s="190" t="s">
        <v>167</v>
      </c>
      <c r="I50" s="191"/>
      <c r="J50" s="465"/>
      <c r="K50" s="462"/>
      <c r="L50" s="250">
        <v>7</v>
      </c>
      <c r="M50" s="251">
        <v>42776</v>
      </c>
      <c r="N50" s="107" t="s">
        <v>224</v>
      </c>
      <c r="O50" s="290"/>
      <c r="P50" s="290">
        <v>1</v>
      </c>
      <c r="Q50" s="196" t="s">
        <v>167</v>
      </c>
      <c r="R50" s="252"/>
    </row>
    <row r="51" spans="1:28" s="62" customFormat="1" ht="15" customHeight="1" x14ac:dyDescent="0.15">
      <c r="A51" s="465"/>
      <c r="B51" s="458"/>
      <c r="C51" s="453"/>
      <c r="D51" s="455"/>
      <c r="E51" s="189" t="s">
        <v>359</v>
      </c>
      <c r="F51" s="190">
        <v>2</v>
      </c>
      <c r="G51" s="190"/>
      <c r="H51" s="190" t="s">
        <v>167</v>
      </c>
      <c r="I51" s="191"/>
      <c r="J51" s="465"/>
      <c r="K51" s="461">
        <v>36</v>
      </c>
      <c r="L51" s="452">
        <v>19</v>
      </c>
      <c r="M51" s="454">
        <v>42781</v>
      </c>
      <c r="N51" s="70" t="s">
        <v>256</v>
      </c>
      <c r="O51" s="80"/>
      <c r="P51" s="80">
        <v>1</v>
      </c>
      <c r="Q51" s="190" t="s">
        <v>167</v>
      </c>
      <c r="R51" s="83"/>
    </row>
    <row r="52" spans="1:28" s="62" customFormat="1" ht="15" customHeight="1" x14ac:dyDescent="0.15">
      <c r="A52" s="465"/>
      <c r="B52" s="459">
        <v>16</v>
      </c>
      <c r="C52" s="452">
        <v>22</v>
      </c>
      <c r="D52" s="454" t="s">
        <v>542</v>
      </c>
      <c r="E52" s="189" t="s">
        <v>217</v>
      </c>
      <c r="F52" s="190"/>
      <c r="G52" s="190">
        <v>1</v>
      </c>
      <c r="H52" s="190" t="s">
        <v>167</v>
      </c>
      <c r="I52" s="191"/>
      <c r="J52" s="465"/>
      <c r="K52" s="450"/>
      <c r="L52" s="471"/>
      <c r="M52" s="473"/>
      <c r="N52" s="70" t="s">
        <v>257</v>
      </c>
      <c r="O52" s="80"/>
      <c r="P52" s="80">
        <v>1</v>
      </c>
      <c r="Q52" s="190" t="s">
        <v>167</v>
      </c>
      <c r="R52" s="83"/>
    </row>
    <row r="53" spans="1:28" s="62" customFormat="1" ht="15" customHeight="1" x14ac:dyDescent="0.15">
      <c r="A53" s="465"/>
      <c r="B53" s="457"/>
      <c r="C53" s="471"/>
      <c r="D53" s="473"/>
      <c r="E53" s="189" t="s">
        <v>218</v>
      </c>
      <c r="F53" s="190"/>
      <c r="G53" s="190">
        <v>1</v>
      </c>
      <c r="H53" s="190" t="s">
        <v>167</v>
      </c>
      <c r="I53" s="191"/>
      <c r="J53" s="465"/>
      <c r="K53" s="450"/>
      <c r="L53" s="453"/>
      <c r="M53" s="455"/>
      <c r="N53" s="70" t="s">
        <v>438</v>
      </c>
      <c r="O53" s="80"/>
      <c r="P53" s="80">
        <v>1</v>
      </c>
      <c r="Q53" s="190" t="s">
        <v>167</v>
      </c>
      <c r="R53" s="83"/>
    </row>
    <row r="54" spans="1:28" s="62" customFormat="1" ht="15" customHeight="1" x14ac:dyDescent="0.15">
      <c r="A54" s="465"/>
      <c r="B54" s="457"/>
      <c r="C54" s="453"/>
      <c r="D54" s="455"/>
      <c r="E54" s="189" t="s">
        <v>219</v>
      </c>
      <c r="F54" s="190"/>
      <c r="G54" s="190">
        <v>1</v>
      </c>
      <c r="H54" s="190" t="s">
        <v>167</v>
      </c>
      <c r="I54" s="191"/>
      <c r="J54" s="465"/>
      <c r="K54" s="462"/>
      <c r="L54" s="210">
        <v>21</v>
      </c>
      <c r="M54" s="211" t="s">
        <v>456</v>
      </c>
      <c r="N54" s="107" t="s">
        <v>225</v>
      </c>
      <c r="O54" s="290"/>
      <c r="P54" s="290">
        <v>1</v>
      </c>
      <c r="Q54" s="196" t="s">
        <v>167</v>
      </c>
      <c r="R54" s="218"/>
    </row>
    <row r="55" spans="1:28" s="62" customFormat="1" ht="15" customHeight="1" x14ac:dyDescent="0.15">
      <c r="A55" s="465"/>
      <c r="B55" s="457"/>
      <c r="C55" s="250">
        <v>23</v>
      </c>
      <c r="D55" s="251">
        <v>42608</v>
      </c>
      <c r="E55" s="254" t="s">
        <v>247</v>
      </c>
      <c r="F55" s="255">
        <v>1</v>
      </c>
      <c r="G55" s="255"/>
      <c r="H55" s="255" t="s">
        <v>167</v>
      </c>
      <c r="I55" s="256"/>
      <c r="J55" s="465"/>
      <c r="K55" s="450">
        <v>37</v>
      </c>
      <c r="L55" s="471">
        <v>26</v>
      </c>
      <c r="M55" s="473" t="s">
        <v>543</v>
      </c>
      <c r="N55" s="124" t="s">
        <v>255</v>
      </c>
      <c r="O55" s="125"/>
      <c r="P55" s="125">
        <v>1</v>
      </c>
      <c r="Q55" s="204" t="s">
        <v>167</v>
      </c>
      <c r="R55" s="126"/>
    </row>
    <row r="56" spans="1:28" s="62" customFormat="1" ht="15" customHeight="1" thickBot="1" x14ac:dyDescent="0.2">
      <c r="A56" s="483"/>
      <c r="B56" s="459">
        <v>17</v>
      </c>
      <c r="C56" s="452">
        <v>28</v>
      </c>
      <c r="D56" s="454">
        <v>42620</v>
      </c>
      <c r="E56" s="189" t="s">
        <v>248</v>
      </c>
      <c r="F56" s="190">
        <v>2</v>
      </c>
      <c r="G56" s="190"/>
      <c r="H56" s="190" t="s">
        <v>167</v>
      </c>
      <c r="I56" s="191" t="s">
        <v>240</v>
      </c>
      <c r="J56" s="466"/>
      <c r="K56" s="451"/>
      <c r="L56" s="474"/>
      <c r="M56" s="475"/>
      <c r="N56" s="118" t="s">
        <v>226</v>
      </c>
      <c r="O56" s="119"/>
      <c r="P56" s="119">
        <v>2</v>
      </c>
      <c r="Q56" s="216" t="s">
        <v>167</v>
      </c>
      <c r="R56" s="123"/>
    </row>
    <row r="57" spans="1:28" s="62" customFormat="1" ht="15" customHeight="1" thickBot="1" x14ac:dyDescent="0.2">
      <c r="A57" s="483"/>
      <c r="B57" s="460"/>
      <c r="C57" s="474"/>
      <c r="D57" s="475"/>
      <c r="E57" s="215" t="s">
        <v>249</v>
      </c>
      <c r="F57" s="216">
        <v>1</v>
      </c>
      <c r="G57" s="216"/>
      <c r="H57" s="216" t="s">
        <v>167</v>
      </c>
      <c r="I57" s="217"/>
      <c r="J57" s="314">
        <v>42795</v>
      </c>
      <c r="K57" s="313">
        <v>38</v>
      </c>
      <c r="L57" s="206">
        <v>3</v>
      </c>
      <c r="M57" s="207" t="s">
        <v>457</v>
      </c>
      <c r="N57" s="306" t="s">
        <v>227</v>
      </c>
      <c r="O57" s="289"/>
      <c r="P57" s="289">
        <v>1</v>
      </c>
      <c r="Q57" s="307" t="s">
        <v>167</v>
      </c>
      <c r="R57" s="308"/>
    </row>
    <row r="58" spans="1:28" s="62" customFormat="1" ht="15" customHeight="1" x14ac:dyDescent="0.15">
      <c r="A58" s="464">
        <v>42622</v>
      </c>
      <c r="B58" s="315">
        <v>18</v>
      </c>
      <c r="C58" s="184">
        <v>6</v>
      </c>
      <c r="D58" s="185" t="s">
        <v>456</v>
      </c>
      <c r="E58" s="186" t="s">
        <v>250</v>
      </c>
      <c r="F58" s="187">
        <v>1</v>
      </c>
      <c r="G58" s="187"/>
      <c r="H58" s="187" t="s">
        <v>167</v>
      </c>
      <c r="I58" s="188"/>
      <c r="J58" s="257"/>
      <c r="K58" s="76"/>
      <c r="L58" s="258"/>
      <c r="M58" s="258"/>
      <c r="N58" s="76"/>
      <c r="O58" s="76"/>
      <c r="P58" s="76"/>
      <c r="Q58" s="259"/>
      <c r="R58" s="76"/>
    </row>
    <row r="59" spans="1:28" s="62" customFormat="1" ht="15" customHeight="1" x14ac:dyDescent="0.15">
      <c r="A59" s="483"/>
      <c r="B59" s="459">
        <v>19</v>
      </c>
      <c r="C59" s="452">
        <v>11</v>
      </c>
      <c r="D59" s="454">
        <v>42627</v>
      </c>
      <c r="E59" s="189" t="s">
        <v>251</v>
      </c>
      <c r="F59" s="190">
        <v>2</v>
      </c>
      <c r="G59" s="190"/>
      <c r="H59" s="190" t="s">
        <v>167</v>
      </c>
      <c r="I59" s="191" t="s">
        <v>240</v>
      </c>
      <c r="J59" s="76"/>
      <c r="K59" s="76"/>
      <c r="L59" s="76"/>
      <c r="M59" s="76"/>
      <c r="N59" s="76"/>
      <c r="O59" s="76"/>
      <c r="P59" s="76"/>
      <c r="Q59" s="76"/>
      <c r="R59" s="76"/>
    </row>
    <row r="60" spans="1:28" s="62" customFormat="1" ht="15" customHeight="1" thickBot="1" x14ac:dyDescent="0.2">
      <c r="A60" s="484"/>
      <c r="B60" s="460"/>
      <c r="C60" s="474"/>
      <c r="D60" s="475"/>
      <c r="E60" s="215" t="s">
        <v>252</v>
      </c>
      <c r="F60" s="216">
        <v>1</v>
      </c>
      <c r="G60" s="216"/>
      <c r="H60" s="216" t="s">
        <v>167</v>
      </c>
      <c r="I60" s="217"/>
      <c r="J60" s="257"/>
      <c r="K60" s="76"/>
      <c r="L60" s="258"/>
      <c r="M60" s="258"/>
      <c r="N60" s="76"/>
      <c r="O60" s="76"/>
      <c r="P60" s="76"/>
      <c r="Q60" s="259"/>
      <c r="R60" s="76"/>
    </row>
    <row r="61" spans="1:28" s="66" customFormat="1" ht="6.75" customHeight="1" x14ac:dyDescent="0.15">
      <c r="A61" s="11"/>
      <c r="B61" s="170"/>
      <c r="C61" s="170"/>
      <c r="D61" s="170"/>
      <c r="E61" s="11"/>
      <c r="F61" s="11"/>
      <c r="G61" s="11"/>
      <c r="H61" s="260"/>
      <c r="I61" s="11"/>
      <c r="J61" s="170"/>
      <c r="K61" s="170"/>
      <c r="L61" s="261"/>
      <c r="M61" s="170"/>
      <c r="N61" s="11"/>
      <c r="O61" s="11"/>
      <c r="P61" s="11"/>
      <c r="Q61" s="11"/>
      <c r="R61" s="11"/>
      <c r="V61" s="62"/>
      <c r="W61" s="62"/>
      <c r="X61" s="62"/>
      <c r="Y61" s="62"/>
      <c r="Z61" s="62"/>
      <c r="AA61" s="62"/>
      <c r="AB61" s="62"/>
    </row>
    <row r="62" spans="1:28" s="67" customFormat="1" ht="12" customHeight="1" x14ac:dyDescent="0.15">
      <c r="B62" s="172"/>
      <c r="C62" s="482" t="s">
        <v>140</v>
      </c>
      <c r="D62" s="482"/>
      <c r="E62" s="482"/>
      <c r="F62" s="66"/>
      <c r="G62" s="66"/>
      <c r="H62" s="73"/>
      <c r="I62" s="479" t="s">
        <v>355</v>
      </c>
      <c r="J62" s="479"/>
      <c r="K62" s="479"/>
      <c r="L62" s="479"/>
      <c r="M62" s="479"/>
      <c r="N62" s="479"/>
      <c r="V62" s="66"/>
      <c r="W62" s="66"/>
      <c r="X62" s="66"/>
      <c r="Y62" s="66"/>
      <c r="Z62" s="66"/>
      <c r="AA62" s="66"/>
      <c r="AB62" s="66"/>
    </row>
    <row r="63" spans="1:28" s="67" customFormat="1" ht="12" customHeight="1" x14ac:dyDescent="0.15">
      <c r="B63" s="172"/>
      <c r="C63" s="262"/>
      <c r="D63" s="262"/>
      <c r="E63" s="262"/>
      <c r="F63" s="66"/>
      <c r="G63" s="66"/>
      <c r="H63" s="74"/>
      <c r="I63" s="479" t="s">
        <v>356</v>
      </c>
      <c r="J63" s="479"/>
      <c r="K63" s="479"/>
      <c r="L63" s="479"/>
      <c r="M63" s="479"/>
      <c r="N63" s="479"/>
    </row>
    <row r="64" spans="1:28" x14ac:dyDescent="0.15">
      <c r="E64" s="68" t="s">
        <v>357</v>
      </c>
      <c r="F64" s="63">
        <f>SUM(F6:F60)</f>
        <v>34</v>
      </c>
      <c r="G64" s="63">
        <f>SUM(G6:G60)</f>
        <v>29</v>
      </c>
      <c r="N64" s="68" t="s">
        <v>357</v>
      </c>
      <c r="O64" s="63">
        <f>SUM(O6:O57)</f>
        <v>34</v>
      </c>
      <c r="P64" s="63">
        <f>SUM(P6:P57)</f>
        <v>31</v>
      </c>
      <c r="V64" s="67"/>
      <c r="W64" s="67"/>
      <c r="X64" s="67"/>
      <c r="Y64" s="67"/>
      <c r="Z64" s="67"/>
      <c r="AA64" s="67"/>
      <c r="AB64" s="67"/>
    </row>
    <row r="65" spans="4:17" x14ac:dyDescent="0.15">
      <c r="D65" s="11"/>
      <c r="N65" s="68" t="s">
        <v>358</v>
      </c>
      <c r="O65" s="63">
        <f>F64+O64</f>
        <v>68</v>
      </c>
      <c r="P65" s="63">
        <f>G64+P64</f>
        <v>60</v>
      </c>
      <c r="Q65" s="63">
        <f>O65+P65</f>
        <v>128</v>
      </c>
    </row>
  </sheetData>
  <mergeCells count="117">
    <mergeCell ref="L51:L53"/>
    <mergeCell ref="M51:M53"/>
    <mergeCell ref="K39:K40"/>
    <mergeCell ref="K41:K43"/>
    <mergeCell ref="A49:A57"/>
    <mergeCell ref="A58:A60"/>
    <mergeCell ref="L55:L56"/>
    <mergeCell ref="M55:M56"/>
    <mergeCell ref="J24:J32"/>
    <mergeCell ref="M36:M37"/>
    <mergeCell ref="L36:L37"/>
    <mergeCell ref="K36:K38"/>
    <mergeCell ref="K33:K35"/>
    <mergeCell ref="L33:L34"/>
    <mergeCell ref="M33:M34"/>
    <mergeCell ref="L39:L40"/>
    <mergeCell ref="M39:M40"/>
    <mergeCell ref="L48:L49"/>
    <mergeCell ref="M48:M49"/>
    <mergeCell ref="K31:K32"/>
    <mergeCell ref="C46:C48"/>
    <mergeCell ref="D46:D48"/>
    <mergeCell ref="B50:B51"/>
    <mergeCell ref="C50:C51"/>
    <mergeCell ref="B59:B60"/>
    <mergeCell ref="C56:C57"/>
    <mergeCell ref="D56:D57"/>
    <mergeCell ref="C59:C60"/>
    <mergeCell ref="D59:D60"/>
    <mergeCell ref="C52:C54"/>
    <mergeCell ref="D52:D54"/>
    <mergeCell ref="B52:B55"/>
    <mergeCell ref="J33:J40"/>
    <mergeCell ref="J41:J47"/>
    <mergeCell ref="D50:D51"/>
    <mergeCell ref="J48:J56"/>
    <mergeCell ref="A39:A48"/>
    <mergeCell ref="C40:C41"/>
    <mergeCell ref="D40:D41"/>
    <mergeCell ref="B43:B45"/>
    <mergeCell ref="I63:N63"/>
    <mergeCell ref="E1:N1"/>
    <mergeCell ref="A1:D1"/>
    <mergeCell ref="N4:R4"/>
    <mergeCell ref="O1:R1"/>
    <mergeCell ref="C62:E62"/>
    <mergeCell ref="I62:N62"/>
    <mergeCell ref="A26:A38"/>
    <mergeCell ref="B26:B29"/>
    <mergeCell ref="C26:C28"/>
    <mergeCell ref="C43:C44"/>
    <mergeCell ref="D43:D44"/>
    <mergeCell ref="B22:B25"/>
    <mergeCell ref="D26:D28"/>
    <mergeCell ref="C30:C31"/>
    <mergeCell ref="D30:D31"/>
    <mergeCell ref="B30:B32"/>
    <mergeCell ref="M24:M25"/>
    <mergeCell ref="B33:B35"/>
    <mergeCell ref="B36:B38"/>
    <mergeCell ref="L7:L8"/>
    <mergeCell ref="M7:M8"/>
    <mergeCell ref="L10:L12"/>
    <mergeCell ref="M10:M12"/>
    <mergeCell ref="B15:B17"/>
    <mergeCell ref="A18:A25"/>
    <mergeCell ref="C22:C24"/>
    <mergeCell ref="D22:D24"/>
    <mergeCell ref="C15:C17"/>
    <mergeCell ref="D15:D17"/>
    <mergeCell ref="C18:C20"/>
    <mergeCell ref="D18:D20"/>
    <mergeCell ref="B18:B21"/>
    <mergeCell ref="A6:A17"/>
    <mergeCell ref="B7:B10"/>
    <mergeCell ref="C7:C9"/>
    <mergeCell ref="D7:D9"/>
    <mergeCell ref="B11:B14"/>
    <mergeCell ref="C11:C13"/>
    <mergeCell ref="D11:D13"/>
    <mergeCell ref="L45:L46"/>
    <mergeCell ref="M45:M46"/>
    <mergeCell ref="L18:L19"/>
    <mergeCell ref="M18:M19"/>
    <mergeCell ref="L14:L16"/>
    <mergeCell ref="M14:M16"/>
    <mergeCell ref="K18:K20"/>
    <mergeCell ref="K21:K23"/>
    <mergeCell ref="L21:L22"/>
    <mergeCell ref="M21:M22"/>
    <mergeCell ref="L31:L32"/>
    <mergeCell ref="M31:M32"/>
    <mergeCell ref="M41:M42"/>
    <mergeCell ref="O2:R2"/>
    <mergeCell ref="O3:R3"/>
    <mergeCell ref="K55:K56"/>
    <mergeCell ref="C33:C34"/>
    <mergeCell ref="D33:D34"/>
    <mergeCell ref="C36:C37"/>
    <mergeCell ref="D36:D37"/>
    <mergeCell ref="B39:B42"/>
    <mergeCell ref="B56:B57"/>
    <mergeCell ref="K7:K9"/>
    <mergeCell ref="K24:K26"/>
    <mergeCell ref="K48:K50"/>
    <mergeCell ref="K51:K54"/>
    <mergeCell ref="K45:K47"/>
    <mergeCell ref="J6:J13"/>
    <mergeCell ref="K10:K13"/>
    <mergeCell ref="J14:J23"/>
    <mergeCell ref="B46:B48"/>
    <mergeCell ref="M27:M28"/>
    <mergeCell ref="L27:L28"/>
    <mergeCell ref="K27:K29"/>
    <mergeCell ref="K14:K17"/>
    <mergeCell ref="L24:L25"/>
    <mergeCell ref="L41:L42"/>
  </mergeCells>
  <phoneticPr fontId="16"/>
  <conditionalFormatting sqref="H24:H25">
    <cfRule type="expression" dxfId="1956" priority="4" stopIfTrue="1">
      <formula>#REF!=""</formula>
    </cfRule>
  </conditionalFormatting>
  <conditionalFormatting sqref="E21:G21">
    <cfRule type="expression" dxfId="1955" priority="5" stopIfTrue="1">
      <formula>$A22=""</formula>
    </cfRule>
    <cfRule type="expression" dxfId="1954" priority="6" stopIfTrue="1">
      <formula>OR(WEEKDAY(#REF!,2)&gt;5,COUNTIF(祝日,#REF!)&gt;0)</formula>
    </cfRule>
    <cfRule type="expression" dxfId="1953" priority="7" stopIfTrue="1">
      <formula>AND(WEEKDAY(#REF!)=7,(AND(WEEKDAY(#REF!,2)=6,COUNTIF(祝日,#REF!)=0)))</formula>
    </cfRule>
  </conditionalFormatting>
  <conditionalFormatting sqref="N14:P23">
    <cfRule type="expression" dxfId="1952" priority="1" stopIfTrue="1">
      <formula>$A14=""</formula>
    </cfRule>
    <cfRule type="expression" dxfId="1951" priority="2" stopIfTrue="1">
      <formula>OR(WEEKDAY($B14,2)&gt;5,COUNTIF(祝日,$B14)&gt;0)</formula>
    </cfRule>
    <cfRule type="expression" dxfId="1950" priority="3" stopIfTrue="1">
      <formula>AND(WEEKDAY($B14)=7,(AND(WEEKDAY($B14,2)=6,COUNTIF(祝日,$B14)=0)))</formula>
    </cfRule>
  </conditionalFormatting>
  <pageMargins left="0.9055118110236221" right="0.35433070866141736" top="0.62992125984251968" bottom="0.39370078740157483" header="0.51181102362204722" footer="0.43307086614173229"/>
  <pageSetup paperSize="9" scale="87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  <pageSetUpPr fitToPage="1"/>
  </sheetPr>
  <dimension ref="A1:L54"/>
  <sheetViews>
    <sheetView zoomScale="142" zoomScaleNormal="142" workbookViewId="0">
      <selection activeCell="B74" sqref="B74:V74"/>
    </sheetView>
  </sheetViews>
  <sheetFormatPr defaultRowHeight="9.75" x14ac:dyDescent="0.15"/>
  <cols>
    <col min="1" max="2" width="3.125" style="13" customWidth="1"/>
    <col min="3" max="8" width="15.375" style="13" customWidth="1"/>
    <col min="9" max="9" width="1.875" style="13" customWidth="1"/>
    <col min="10" max="256" width="9" style="13"/>
    <col min="257" max="258" width="3.125" style="13" customWidth="1"/>
    <col min="259" max="259" width="14.375" style="13" customWidth="1"/>
    <col min="260" max="260" width="14.25" style="13" customWidth="1"/>
    <col min="261" max="261" width="14.625" style="13" customWidth="1"/>
    <col min="262" max="262" width="16.75" style="13" customWidth="1"/>
    <col min="263" max="264" width="12.375" style="13" customWidth="1"/>
    <col min="265" max="265" width="1.875" style="13" customWidth="1"/>
    <col min="266" max="512" width="9" style="13"/>
    <col min="513" max="514" width="3.125" style="13" customWidth="1"/>
    <col min="515" max="515" width="14.375" style="13" customWidth="1"/>
    <col min="516" max="516" width="14.25" style="13" customWidth="1"/>
    <col min="517" max="517" width="14.625" style="13" customWidth="1"/>
    <col min="518" max="518" width="16.75" style="13" customWidth="1"/>
    <col min="519" max="520" width="12.375" style="13" customWidth="1"/>
    <col min="521" max="521" width="1.875" style="13" customWidth="1"/>
    <col min="522" max="768" width="9" style="13"/>
    <col min="769" max="770" width="3.125" style="13" customWidth="1"/>
    <col min="771" max="771" width="14.375" style="13" customWidth="1"/>
    <col min="772" max="772" width="14.25" style="13" customWidth="1"/>
    <col min="773" max="773" width="14.625" style="13" customWidth="1"/>
    <col min="774" max="774" width="16.75" style="13" customWidth="1"/>
    <col min="775" max="776" width="12.375" style="13" customWidth="1"/>
    <col min="777" max="777" width="1.875" style="13" customWidth="1"/>
    <col min="778" max="1024" width="9" style="13"/>
    <col min="1025" max="1026" width="3.125" style="13" customWidth="1"/>
    <col min="1027" max="1027" width="14.375" style="13" customWidth="1"/>
    <col min="1028" max="1028" width="14.25" style="13" customWidth="1"/>
    <col min="1029" max="1029" width="14.625" style="13" customWidth="1"/>
    <col min="1030" max="1030" width="16.75" style="13" customWidth="1"/>
    <col min="1031" max="1032" width="12.375" style="13" customWidth="1"/>
    <col min="1033" max="1033" width="1.875" style="13" customWidth="1"/>
    <col min="1034" max="1280" width="9" style="13"/>
    <col min="1281" max="1282" width="3.125" style="13" customWidth="1"/>
    <col min="1283" max="1283" width="14.375" style="13" customWidth="1"/>
    <col min="1284" max="1284" width="14.25" style="13" customWidth="1"/>
    <col min="1285" max="1285" width="14.625" style="13" customWidth="1"/>
    <col min="1286" max="1286" width="16.75" style="13" customWidth="1"/>
    <col min="1287" max="1288" width="12.375" style="13" customWidth="1"/>
    <col min="1289" max="1289" width="1.875" style="13" customWidth="1"/>
    <col min="1290" max="1536" width="9" style="13"/>
    <col min="1537" max="1538" width="3.125" style="13" customWidth="1"/>
    <col min="1539" max="1539" width="14.375" style="13" customWidth="1"/>
    <col min="1540" max="1540" width="14.25" style="13" customWidth="1"/>
    <col min="1541" max="1541" width="14.625" style="13" customWidth="1"/>
    <col min="1542" max="1542" width="16.75" style="13" customWidth="1"/>
    <col min="1543" max="1544" width="12.375" style="13" customWidth="1"/>
    <col min="1545" max="1545" width="1.875" style="13" customWidth="1"/>
    <col min="1546" max="1792" width="9" style="13"/>
    <col min="1793" max="1794" width="3.125" style="13" customWidth="1"/>
    <col min="1795" max="1795" width="14.375" style="13" customWidth="1"/>
    <col min="1796" max="1796" width="14.25" style="13" customWidth="1"/>
    <col min="1797" max="1797" width="14.625" style="13" customWidth="1"/>
    <col min="1798" max="1798" width="16.75" style="13" customWidth="1"/>
    <col min="1799" max="1800" width="12.375" style="13" customWidth="1"/>
    <col min="1801" max="1801" width="1.875" style="13" customWidth="1"/>
    <col min="1802" max="2048" width="9" style="13"/>
    <col min="2049" max="2050" width="3.125" style="13" customWidth="1"/>
    <col min="2051" max="2051" width="14.375" style="13" customWidth="1"/>
    <col min="2052" max="2052" width="14.25" style="13" customWidth="1"/>
    <col min="2053" max="2053" width="14.625" style="13" customWidth="1"/>
    <col min="2054" max="2054" width="16.75" style="13" customWidth="1"/>
    <col min="2055" max="2056" width="12.375" style="13" customWidth="1"/>
    <col min="2057" max="2057" width="1.875" style="13" customWidth="1"/>
    <col min="2058" max="2304" width="9" style="13"/>
    <col min="2305" max="2306" width="3.125" style="13" customWidth="1"/>
    <col min="2307" max="2307" width="14.375" style="13" customWidth="1"/>
    <col min="2308" max="2308" width="14.25" style="13" customWidth="1"/>
    <col min="2309" max="2309" width="14.625" style="13" customWidth="1"/>
    <col min="2310" max="2310" width="16.75" style="13" customWidth="1"/>
    <col min="2311" max="2312" width="12.375" style="13" customWidth="1"/>
    <col min="2313" max="2313" width="1.875" style="13" customWidth="1"/>
    <col min="2314" max="2560" width="9" style="13"/>
    <col min="2561" max="2562" width="3.125" style="13" customWidth="1"/>
    <col min="2563" max="2563" width="14.375" style="13" customWidth="1"/>
    <col min="2564" max="2564" width="14.25" style="13" customWidth="1"/>
    <col min="2565" max="2565" width="14.625" style="13" customWidth="1"/>
    <col min="2566" max="2566" width="16.75" style="13" customWidth="1"/>
    <col min="2567" max="2568" width="12.375" style="13" customWidth="1"/>
    <col min="2569" max="2569" width="1.875" style="13" customWidth="1"/>
    <col min="2570" max="2816" width="9" style="13"/>
    <col min="2817" max="2818" width="3.125" style="13" customWidth="1"/>
    <col min="2819" max="2819" width="14.375" style="13" customWidth="1"/>
    <col min="2820" max="2820" width="14.25" style="13" customWidth="1"/>
    <col min="2821" max="2821" width="14.625" style="13" customWidth="1"/>
    <col min="2822" max="2822" width="16.75" style="13" customWidth="1"/>
    <col min="2823" max="2824" width="12.375" style="13" customWidth="1"/>
    <col min="2825" max="2825" width="1.875" style="13" customWidth="1"/>
    <col min="2826" max="3072" width="9" style="13"/>
    <col min="3073" max="3074" width="3.125" style="13" customWidth="1"/>
    <col min="3075" max="3075" width="14.375" style="13" customWidth="1"/>
    <col min="3076" max="3076" width="14.25" style="13" customWidth="1"/>
    <col min="3077" max="3077" width="14.625" style="13" customWidth="1"/>
    <col min="3078" max="3078" width="16.75" style="13" customWidth="1"/>
    <col min="3079" max="3080" width="12.375" style="13" customWidth="1"/>
    <col min="3081" max="3081" width="1.875" style="13" customWidth="1"/>
    <col min="3082" max="3328" width="9" style="13"/>
    <col min="3329" max="3330" width="3.125" style="13" customWidth="1"/>
    <col min="3331" max="3331" width="14.375" style="13" customWidth="1"/>
    <col min="3332" max="3332" width="14.25" style="13" customWidth="1"/>
    <col min="3333" max="3333" width="14.625" style="13" customWidth="1"/>
    <col min="3334" max="3334" width="16.75" style="13" customWidth="1"/>
    <col min="3335" max="3336" width="12.375" style="13" customWidth="1"/>
    <col min="3337" max="3337" width="1.875" style="13" customWidth="1"/>
    <col min="3338" max="3584" width="9" style="13"/>
    <col min="3585" max="3586" width="3.125" style="13" customWidth="1"/>
    <col min="3587" max="3587" width="14.375" style="13" customWidth="1"/>
    <col min="3588" max="3588" width="14.25" style="13" customWidth="1"/>
    <col min="3589" max="3589" width="14.625" style="13" customWidth="1"/>
    <col min="3590" max="3590" width="16.75" style="13" customWidth="1"/>
    <col min="3591" max="3592" width="12.375" style="13" customWidth="1"/>
    <col min="3593" max="3593" width="1.875" style="13" customWidth="1"/>
    <col min="3594" max="3840" width="9" style="13"/>
    <col min="3841" max="3842" width="3.125" style="13" customWidth="1"/>
    <col min="3843" max="3843" width="14.375" style="13" customWidth="1"/>
    <col min="3844" max="3844" width="14.25" style="13" customWidth="1"/>
    <col min="3845" max="3845" width="14.625" style="13" customWidth="1"/>
    <col min="3846" max="3846" width="16.75" style="13" customWidth="1"/>
    <col min="3847" max="3848" width="12.375" style="13" customWidth="1"/>
    <col min="3849" max="3849" width="1.875" style="13" customWidth="1"/>
    <col min="3850" max="4096" width="9" style="13"/>
    <col min="4097" max="4098" width="3.125" style="13" customWidth="1"/>
    <col min="4099" max="4099" width="14.375" style="13" customWidth="1"/>
    <col min="4100" max="4100" width="14.25" style="13" customWidth="1"/>
    <col min="4101" max="4101" width="14.625" style="13" customWidth="1"/>
    <col min="4102" max="4102" width="16.75" style="13" customWidth="1"/>
    <col min="4103" max="4104" width="12.375" style="13" customWidth="1"/>
    <col min="4105" max="4105" width="1.875" style="13" customWidth="1"/>
    <col min="4106" max="4352" width="9" style="13"/>
    <col min="4353" max="4354" width="3.125" style="13" customWidth="1"/>
    <col min="4355" max="4355" width="14.375" style="13" customWidth="1"/>
    <col min="4356" max="4356" width="14.25" style="13" customWidth="1"/>
    <col min="4357" max="4357" width="14.625" style="13" customWidth="1"/>
    <col min="4358" max="4358" width="16.75" style="13" customWidth="1"/>
    <col min="4359" max="4360" width="12.375" style="13" customWidth="1"/>
    <col min="4361" max="4361" width="1.875" style="13" customWidth="1"/>
    <col min="4362" max="4608" width="9" style="13"/>
    <col min="4609" max="4610" width="3.125" style="13" customWidth="1"/>
    <col min="4611" max="4611" width="14.375" style="13" customWidth="1"/>
    <col min="4612" max="4612" width="14.25" style="13" customWidth="1"/>
    <col min="4613" max="4613" width="14.625" style="13" customWidth="1"/>
    <col min="4614" max="4614" width="16.75" style="13" customWidth="1"/>
    <col min="4615" max="4616" width="12.375" style="13" customWidth="1"/>
    <col min="4617" max="4617" width="1.875" style="13" customWidth="1"/>
    <col min="4618" max="4864" width="9" style="13"/>
    <col min="4865" max="4866" width="3.125" style="13" customWidth="1"/>
    <col min="4867" max="4867" width="14.375" style="13" customWidth="1"/>
    <col min="4868" max="4868" width="14.25" style="13" customWidth="1"/>
    <col min="4869" max="4869" width="14.625" style="13" customWidth="1"/>
    <col min="4870" max="4870" width="16.75" style="13" customWidth="1"/>
    <col min="4871" max="4872" width="12.375" style="13" customWidth="1"/>
    <col min="4873" max="4873" width="1.875" style="13" customWidth="1"/>
    <col min="4874" max="5120" width="9" style="13"/>
    <col min="5121" max="5122" width="3.125" style="13" customWidth="1"/>
    <col min="5123" max="5123" width="14.375" style="13" customWidth="1"/>
    <col min="5124" max="5124" width="14.25" style="13" customWidth="1"/>
    <col min="5125" max="5125" width="14.625" style="13" customWidth="1"/>
    <col min="5126" max="5126" width="16.75" style="13" customWidth="1"/>
    <col min="5127" max="5128" width="12.375" style="13" customWidth="1"/>
    <col min="5129" max="5129" width="1.875" style="13" customWidth="1"/>
    <col min="5130" max="5376" width="9" style="13"/>
    <col min="5377" max="5378" width="3.125" style="13" customWidth="1"/>
    <col min="5379" max="5379" width="14.375" style="13" customWidth="1"/>
    <col min="5380" max="5380" width="14.25" style="13" customWidth="1"/>
    <col min="5381" max="5381" width="14.625" style="13" customWidth="1"/>
    <col min="5382" max="5382" width="16.75" style="13" customWidth="1"/>
    <col min="5383" max="5384" width="12.375" style="13" customWidth="1"/>
    <col min="5385" max="5385" width="1.875" style="13" customWidth="1"/>
    <col min="5386" max="5632" width="9" style="13"/>
    <col min="5633" max="5634" width="3.125" style="13" customWidth="1"/>
    <col min="5635" max="5635" width="14.375" style="13" customWidth="1"/>
    <col min="5636" max="5636" width="14.25" style="13" customWidth="1"/>
    <col min="5637" max="5637" width="14.625" style="13" customWidth="1"/>
    <col min="5638" max="5638" width="16.75" style="13" customWidth="1"/>
    <col min="5639" max="5640" width="12.375" style="13" customWidth="1"/>
    <col min="5641" max="5641" width="1.875" style="13" customWidth="1"/>
    <col min="5642" max="5888" width="9" style="13"/>
    <col min="5889" max="5890" width="3.125" style="13" customWidth="1"/>
    <col min="5891" max="5891" width="14.375" style="13" customWidth="1"/>
    <col min="5892" max="5892" width="14.25" style="13" customWidth="1"/>
    <col min="5893" max="5893" width="14.625" style="13" customWidth="1"/>
    <col min="5894" max="5894" width="16.75" style="13" customWidth="1"/>
    <col min="5895" max="5896" width="12.375" style="13" customWidth="1"/>
    <col min="5897" max="5897" width="1.875" style="13" customWidth="1"/>
    <col min="5898" max="6144" width="9" style="13"/>
    <col min="6145" max="6146" width="3.125" style="13" customWidth="1"/>
    <col min="6147" max="6147" width="14.375" style="13" customWidth="1"/>
    <col min="6148" max="6148" width="14.25" style="13" customWidth="1"/>
    <col min="6149" max="6149" width="14.625" style="13" customWidth="1"/>
    <col min="6150" max="6150" width="16.75" style="13" customWidth="1"/>
    <col min="6151" max="6152" width="12.375" style="13" customWidth="1"/>
    <col min="6153" max="6153" width="1.875" style="13" customWidth="1"/>
    <col min="6154" max="6400" width="9" style="13"/>
    <col min="6401" max="6402" width="3.125" style="13" customWidth="1"/>
    <col min="6403" max="6403" width="14.375" style="13" customWidth="1"/>
    <col min="6404" max="6404" width="14.25" style="13" customWidth="1"/>
    <col min="6405" max="6405" width="14.625" style="13" customWidth="1"/>
    <col min="6406" max="6406" width="16.75" style="13" customWidth="1"/>
    <col min="6407" max="6408" width="12.375" style="13" customWidth="1"/>
    <col min="6409" max="6409" width="1.875" style="13" customWidth="1"/>
    <col min="6410" max="6656" width="9" style="13"/>
    <col min="6657" max="6658" width="3.125" style="13" customWidth="1"/>
    <col min="6659" max="6659" width="14.375" style="13" customWidth="1"/>
    <col min="6660" max="6660" width="14.25" style="13" customWidth="1"/>
    <col min="6661" max="6661" width="14.625" style="13" customWidth="1"/>
    <col min="6662" max="6662" width="16.75" style="13" customWidth="1"/>
    <col min="6663" max="6664" width="12.375" style="13" customWidth="1"/>
    <col min="6665" max="6665" width="1.875" style="13" customWidth="1"/>
    <col min="6666" max="6912" width="9" style="13"/>
    <col min="6913" max="6914" width="3.125" style="13" customWidth="1"/>
    <col min="6915" max="6915" width="14.375" style="13" customWidth="1"/>
    <col min="6916" max="6916" width="14.25" style="13" customWidth="1"/>
    <col min="6917" max="6917" width="14.625" style="13" customWidth="1"/>
    <col min="6918" max="6918" width="16.75" style="13" customWidth="1"/>
    <col min="6919" max="6920" width="12.375" style="13" customWidth="1"/>
    <col min="6921" max="6921" width="1.875" style="13" customWidth="1"/>
    <col min="6922" max="7168" width="9" style="13"/>
    <col min="7169" max="7170" width="3.125" style="13" customWidth="1"/>
    <col min="7171" max="7171" width="14.375" style="13" customWidth="1"/>
    <col min="7172" max="7172" width="14.25" style="13" customWidth="1"/>
    <col min="7173" max="7173" width="14.625" style="13" customWidth="1"/>
    <col min="7174" max="7174" width="16.75" style="13" customWidth="1"/>
    <col min="7175" max="7176" width="12.375" style="13" customWidth="1"/>
    <col min="7177" max="7177" width="1.875" style="13" customWidth="1"/>
    <col min="7178" max="7424" width="9" style="13"/>
    <col min="7425" max="7426" width="3.125" style="13" customWidth="1"/>
    <col min="7427" max="7427" width="14.375" style="13" customWidth="1"/>
    <col min="7428" max="7428" width="14.25" style="13" customWidth="1"/>
    <col min="7429" max="7429" width="14.625" style="13" customWidth="1"/>
    <col min="7430" max="7430" width="16.75" style="13" customWidth="1"/>
    <col min="7431" max="7432" width="12.375" style="13" customWidth="1"/>
    <col min="7433" max="7433" width="1.875" style="13" customWidth="1"/>
    <col min="7434" max="7680" width="9" style="13"/>
    <col min="7681" max="7682" width="3.125" style="13" customWidth="1"/>
    <col min="7683" max="7683" width="14.375" style="13" customWidth="1"/>
    <col min="7684" max="7684" width="14.25" style="13" customWidth="1"/>
    <col min="7685" max="7685" width="14.625" style="13" customWidth="1"/>
    <col min="7686" max="7686" width="16.75" style="13" customWidth="1"/>
    <col min="7687" max="7688" width="12.375" style="13" customWidth="1"/>
    <col min="7689" max="7689" width="1.875" style="13" customWidth="1"/>
    <col min="7690" max="7936" width="9" style="13"/>
    <col min="7937" max="7938" width="3.125" style="13" customWidth="1"/>
    <col min="7939" max="7939" width="14.375" style="13" customWidth="1"/>
    <col min="7940" max="7940" width="14.25" style="13" customWidth="1"/>
    <col min="7941" max="7941" width="14.625" style="13" customWidth="1"/>
    <col min="7942" max="7942" width="16.75" style="13" customWidth="1"/>
    <col min="7943" max="7944" width="12.375" style="13" customWidth="1"/>
    <col min="7945" max="7945" width="1.875" style="13" customWidth="1"/>
    <col min="7946" max="8192" width="9" style="13"/>
    <col min="8193" max="8194" width="3.125" style="13" customWidth="1"/>
    <col min="8195" max="8195" width="14.375" style="13" customWidth="1"/>
    <col min="8196" max="8196" width="14.25" style="13" customWidth="1"/>
    <col min="8197" max="8197" width="14.625" style="13" customWidth="1"/>
    <col min="8198" max="8198" width="16.75" style="13" customWidth="1"/>
    <col min="8199" max="8200" width="12.375" style="13" customWidth="1"/>
    <col min="8201" max="8201" width="1.875" style="13" customWidth="1"/>
    <col min="8202" max="8448" width="9" style="13"/>
    <col min="8449" max="8450" width="3.125" style="13" customWidth="1"/>
    <col min="8451" max="8451" width="14.375" style="13" customWidth="1"/>
    <col min="8452" max="8452" width="14.25" style="13" customWidth="1"/>
    <col min="8453" max="8453" width="14.625" style="13" customWidth="1"/>
    <col min="8454" max="8454" width="16.75" style="13" customWidth="1"/>
    <col min="8455" max="8456" width="12.375" style="13" customWidth="1"/>
    <col min="8457" max="8457" width="1.875" style="13" customWidth="1"/>
    <col min="8458" max="8704" width="9" style="13"/>
    <col min="8705" max="8706" width="3.125" style="13" customWidth="1"/>
    <col min="8707" max="8707" width="14.375" style="13" customWidth="1"/>
    <col min="8708" max="8708" width="14.25" style="13" customWidth="1"/>
    <col min="8709" max="8709" width="14.625" style="13" customWidth="1"/>
    <col min="8710" max="8710" width="16.75" style="13" customWidth="1"/>
    <col min="8711" max="8712" width="12.375" style="13" customWidth="1"/>
    <col min="8713" max="8713" width="1.875" style="13" customWidth="1"/>
    <col min="8714" max="8960" width="9" style="13"/>
    <col min="8961" max="8962" width="3.125" style="13" customWidth="1"/>
    <col min="8963" max="8963" width="14.375" style="13" customWidth="1"/>
    <col min="8964" max="8964" width="14.25" style="13" customWidth="1"/>
    <col min="8965" max="8965" width="14.625" style="13" customWidth="1"/>
    <col min="8966" max="8966" width="16.75" style="13" customWidth="1"/>
    <col min="8967" max="8968" width="12.375" style="13" customWidth="1"/>
    <col min="8969" max="8969" width="1.875" style="13" customWidth="1"/>
    <col min="8970" max="9216" width="9" style="13"/>
    <col min="9217" max="9218" width="3.125" style="13" customWidth="1"/>
    <col min="9219" max="9219" width="14.375" style="13" customWidth="1"/>
    <col min="9220" max="9220" width="14.25" style="13" customWidth="1"/>
    <col min="9221" max="9221" width="14.625" style="13" customWidth="1"/>
    <col min="9222" max="9222" width="16.75" style="13" customWidth="1"/>
    <col min="9223" max="9224" width="12.375" style="13" customWidth="1"/>
    <col min="9225" max="9225" width="1.875" style="13" customWidth="1"/>
    <col min="9226" max="9472" width="9" style="13"/>
    <col min="9473" max="9474" width="3.125" style="13" customWidth="1"/>
    <col min="9475" max="9475" width="14.375" style="13" customWidth="1"/>
    <col min="9476" max="9476" width="14.25" style="13" customWidth="1"/>
    <col min="9477" max="9477" width="14.625" style="13" customWidth="1"/>
    <col min="9478" max="9478" width="16.75" style="13" customWidth="1"/>
    <col min="9479" max="9480" width="12.375" style="13" customWidth="1"/>
    <col min="9481" max="9481" width="1.875" style="13" customWidth="1"/>
    <col min="9482" max="9728" width="9" style="13"/>
    <col min="9729" max="9730" width="3.125" style="13" customWidth="1"/>
    <col min="9731" max="9731" width="14.375" style="13" customWidth="1"/>
    <col min="9732" max="9732" width="14.25" style="13" customWidth="1"/>
    <col min="9733" max="9733" width="14.625" style="13" customWidth="1"/>
    <col min="9734" max="9734" width="16.75" style="13" customWidth="1"/>
    <col min="9735" max="9736" width="12.375" style="13" customWidth="1"/>
    <col min="9737" max="9737" width="1.875" style="13" customWidth="1"/>
    <col min="9738" max="9984" width="9" style="13"/>
    <col min="9985" max="9986" width="3.125" style="13" customWidth="1"/>
    <col min="9987" max="9987" width="14.375" style="13" customWidth="1"/>
    <col min="9988" max="9988" width="14.25" style="13" customWidth="1"/>
    <col min="9989" max="9989" width="14.625" style="13" customWidth="1"/>
    <col min="9990" max="9990" width="16.75" style="13" customWidth="1"/>
    <col min="9991" max="9992" width="12.375" style="13" customWidth="1"/>
    <col min="9993" max="9993" width="1.875" style="13" customWidth="1"/>
    <col min="9994" max="10240" width="9" style="13"/>
    <col min="10241" max="10242" width="3.125" style="13" customWidth="1"/>
    <col min="10243" max="10243" width="14.375" style="13" customWidth="1"/>
    <col min="10244" max="10244" width="14.25" style="13" customWidth="1"/>
    <col min="10245" max="10245" width="14.625" style="13" customWidth="1"/>
    <col min="10246" max="10246" width="16.75" style="13" customWidth="1"/>
    <col min="10247" max="10248" width="12.375" style="13" customWidth="1"/>
    <col min="10249" max="10249" width="1.875" style="13" customWidth="1"/>
    <col min="10250" max="10496" width="9" style="13"/>
    <col min="10497" max="10498" width="3.125" style="13" customWidth="1"/>
    <col min="10499" max="10499" width="14.375" style="13" customWidth="1"/>
    <col min="10500" max="10500" width="14.25" style="13" customWidth="1"/>
    <col min="10501" max="10501" width="14.625" style="13" customWidth="1"/>
    <col min="10502" max="10502" width="16.75" style="13" customWidth="1"/>
    <col min="10503" max="10504" width="12.375" style="13" customWidth="1"/>
    <col min="10505" max="10505" width="1.875" style="13" customWidth="1"/>
    <col min="10506" max="10752" width="9" style="13"/>
    <col min="10753" max="10754" width="3.125" style="13" customWidth="1"/>
    <col min="10755" max="10755" width="14.375" style="13" customWidth="1"/>
    <col min="10756" max="10756" width="14.25" style="13" customWidth="1"/>
    <col min="10757" max="10757" width="14.625" style="13" customWidth="1"/>
    <col min="10758" max="10758" width="16.75" style="13" customWidth="1"/>
    <col min="10759" max="10760" width="12.375" style="13" customWidth="1"/>
    <col min="10761" max="10761" width="1.875" style="13" customWidth="1"/>
    <col min="10762" max="11008" width="9" style="13"/>
    <col min="11009" max="11010" width="3.125" style="13" customWidth="1"/>
    <col min="11011" max="11011" width="14.375" style="13" customWidth="1"/>
    <col min="11012" max="11012" width="14.25" style="13" customWidth="1"/>
    <col min="11013" max="11013" width="14.625" style="13" customWidth="1"/>
    <col min="11014" max="11014" width="16.75" style="13" customWidth="1"/>
    <col min="11015" max="11016" width="12.375" style="13" customWidth="1"/>
    <col min="11017" max="11017" width="1.875" style="13" customWidth="1"/>
    <col min="11018" max="11264" width="9" style="13"/>
    <col min="11265" max="11266" width="3.125" style="13" customWidth="1"/>
    <col min="11267" max="11267" width="14.375" style="13" customWidth="1"/>
    <col min="11268" max="11268" width="14.25" style="13" customWidth="1"/>
    <col min="11269" max="11269" width="14.625" style="13" customWidth="1"/>
    <col min="11270" max="11270" width="16.75" style="13" customWidth="1"/>
    <col min="11271" max="11272" width="12.375" style="13" customWidth="1"/>
    <col min="11273" max="11273" width="1.875" style="13" customWidth="1"/>
    <col min="11274" max="11520" width="9" style="13"/>
    <col min="11521" max="11522" width="3.125" style="13" customWidth="1"/>
    <col min="11523" max="11523" width="14.375" style="13" customWidth="1"/>
    <col min="11524" max="11524" width="14.25" style="13" customWidth="1"/>
    <col min="11525" max="11525" width="14.625" style="13" customWidth="1"/>
    <col min="11526" max="11526" width="16.75" style="13" customWidth="1"/>
    <col min="11527" max="11528" width="12.375" style="13" customWidth="1"/>
    <col min="11529" max="11529" width="1.875" style="13" customWidth="1"/>
    <col min="11530" max="11776" width="9" style="13"/>
    <col min="11777" max="11778" width="3.125" style="13" customWidth="1"/>
    <col min="11779" max="11779" width="14.375" style="13" customWidth="1"/>
    <col min="11780" max="11780" width="14.25" style="13" customWidth="1"/>
    <col min="11781" max="11781" width="14.625" style="13" customWidth="1"/>
    <col min="11782" max="11782" width="16.75" style="13" customWidth="1"/>
    <col min="11783" max="11784" width="12.375" style="13" customWidth="1"/>
    <col min="11785" max="11785" width="1.875" style="13" customWidth="1"/>
    <col min="11786" max="12032" width="9" style="13"/>
    <col min="12033" max="12034" width="3.125" style="13" customWidth="1"/>
    <col min="12035" max="12035" width="14.375" style="13" customWidth="1"/>
    <col min="12036" max="12036" width="14.25" style="13" customWidth="1"/>
    <col min="12037" max="12037" width="14.625" style="13" customWidth="1"/>
    <col min="12038" max="12038" width="16.75" style="13" customWidth="1"/>
    <col min="12039" max="12040" width="12.375" style="13" customWidth="1"/>
    <col min="12041" max="12041" width="1.875" style="13" customWidth="1"/>
    <col min="12042" max="12288" width="9" style="13"/>
    <col min="12289" max="12290" width="3.125" style="13" customWidth="1"/>
    <col min="12291" max="12291" width="14.375" style="13" customWidth="1"/>
    <col min="12292" max="12292" width="14.25" style="13" customWidth="1"/>
    <col min="12293" max="12293" width="14.625" style="13" customWidth="1"/>
    <col min="12294" max="12294" width="16.75" style="13" customWidth="1"/>
    <col min="12295" max="12296" width="12.375" style="13" customWidth="1"/>
    <col min="12297" max="12297" width="1.875" style="13" customWidth="1"/>
    <col min="12298" max="12544" width="9" style="13"/>
    <col min="12545" max="12546" width="3.125" style="13" customWidth="1"/>
    <col min="12547" max="12547" width="14.375" style="13" customWidth="1"/>
    <col min="12548" max="12548" width="14.25" style="13" customWidth="1"/>
    <col min="12549" max="12549" width="14.625" style="13" customWidth="1"/>
    <col min="12550" max="12550" width="16.75" style="13" customWidth="1"/>
    <col min="12551" max="12552" width="12.375" style="13" customWidth="1"/>
    <col min="12553" max="12553" width="1.875" style="13" customWidth="1"/>
    <col min="12554" max="12800" width="9" style="13"/>
    <col min="12801" max="12802" width="3.125" style="13" customWidth="1"/>
    <col min="12803" max="12803" width="14.375" style="13" customWidth="1"/>
    <col min="12804" max="12804" width="14.25" style="13" customWidth="1"/>
    <col min="12805" max="12805" width="14.625" style="13" customWidth="1"/>
    <col min="12806" max="12806" width="16.75" style="13" customWidth="1"/>
    <col min="12807" max="12808" width="12.375" style="13" customWidth="1"/>
    <col min="12809" max="12809" width="1.875" style="13" customWidth="1"/>
    <col min="12810" max="13056" width="9" style="13"/>
    <col min="13057" max="13058" width="3.125" style="13" customWidth="1"/>
    <col min="13059" max="13059" width="14.375" style="13" customWidth="1"/>
    <col min="13060" max="13060" width="14.25" style="13" customWidth="1"/>
    <col min="13061" max="13061" width="14.625" style="13" customWidth="1"/>
    <col min="13062" max="13062" width="16.75" style="13" customWidth="1"/>
    <col min="13063" max="13064" width="12.375" style="13" customWidth="1"/>
    <col min="13065" max="13065" width="1.875" style="13" customWidth="1"/>
    <col min="13066" max="13312" width="9" style="13"/>
    <col min="13313" max="13314" width="3.125" style="13" customWidth="1"/>
    <col min="13315" max="13315" width="14.375" style="13" customWidth="1"/>
    <col min="13316" max="13316" width="14.25" style="13" customWidth="1"/>
    <col min="13317" max="13317" width="14.625" style="13" customWidth="1"/>
    <col min="13318" max="13318" width="16.75" style="13" customWidth="1"/>
    <col min="13319" max="13320" width="12.375" style="13" customWidth="1"/>
    <col min="13321" max="13321" width="1.875" style="13" customWidth="1"/>
    <col min="13322" max="13568" width="9" style="13"/>
    <col min="13569" max="13570" width="3.125" style="13" customWidth="1"/>
    <col min="13571" max="13571" width="14.375" style="13" customWidth="1"/>
    <col min="13572" max="13572" width="14.25" style="13" customWidth="1"/>
    <col min="13573" max="13573" width="14.625" style="13" customWidth="1"/>
    <col min="13574" max="13574" width="16.75" style="13" customWidth="1"/>
    <col min="13575" max="13576" width="12.375" style="13" customWidth="1"/>
    <col min="13577" max="13577" width="1.875" style="13" customWidth="1"/>
    <col min="13578" max="13824" width="9" style="13"/>
    <col min="13825" max="13826" width="3.125" style="13" customWidth="1"/>
    <col min="13827" max="13827" width="14.375" style="13" customWidth="1"/>
    <col min="13828" max="13828" width="14.25" style="13" customWidth="1"/>
    <col min="13829" max="13829" width="14.625" style="13" customWidth="1"/>
    <col min="13830" max="13830" width="16.75" style="13" customWidth="1"/>
    <col min="13831" max="13832" width="12.375" style="13" customWidth="1"/>
    <col min="13833" max="13833" width="1.875" style="13" customWidth="1"/>
    <col min="13834" max="14080" width="9" style="13"/>
    <col min="14081" max="14082" width="3.125" style="13" customWidth="1"/>
    <col min="14083" max="14083" width="14.375" style="13" customWidth="1"/>
    <col min="14084" max="14084" width="14.25" style="13" customWidth="1"/>
    <col min="14085" max="14085" width="14.625" style="13" customWidth="1"/>
    <col min="14086" max="14086" width="16.75" style="13" customWidth="1"/>
    <col min="14087" max="14088" width="12.375" style="13" customWidth="1"/>
    <col min="14089" max="14089" width="1.875" style="13" customWidth="1"/>
    <col min="14090" max="14336" width="9" style="13"/>
    <col min="14337" max="14338" width="3.125" style="13" customWidth="1"/>
    <col min="14339" max="14339" width="14.375" style="13" customWidth="1"/>
    <col min="14340" max="14340" width="14.25" style="13" customWidth="1"/>
    <col min="14341" max="14341" width="14.625" style="13" customWidth="1"/>
    <col min="14342" max="14342" width="16.75" style="13" customWidth="1"/>
    <col min="14343" max="14344" width="12.375" style="13" customWidth="1"/>
    <col min="14345" max="14345" width="1.875" style="13" customWidth="1"/>
    <col min="14346" max="14592" width="9" style="13"/>
    <col min="14593" max="14594" width="3.125" style="13" customWidth="1"/>
    <col min="14595" max="14595" width="14.375" style="13" customWidth="1"/>
    <col min="14596" max="14596" width="14.25" style="13" customWidth="1"/>
    <col min="14597" max="14597" width="14.625" style="13" customWidth="1"/>
    <col min="14598" max="14598" width="16.75" style="13" customWidth="1"/>
    <col min="14599" max="14600" width="12.375" style="13" customWidth="1"/>
    <col min="14601" max="14601" width="1.875" style="13" customWidth="1"/>
    <col min="14602" max="14848" width="9" style="13"/>
    <col min="14849" max="14850" width="3.125" style="13" customWidth="1"/>
    <col min="14851" max="14851" width="14.375" style="13" customWidth="1"/>
    <col min="14852" max="14852" width="14.25" style="13" customWidth="1"/>
    <col min="14853" max="14853" width="14.625" style="13" customWidth="1"/>
    <col min="14854" max="14854" width="16.75" style="13" customWidth="1"/>
    <col min="14855" max="14856" width="12.375" style="13" customWidth="1"/>
    <col min="14857" max="14857" width="1.875" style="13" customWidth="1"/>
    <col min="14858" max="15104" width="9" style="13"/>
    <col min="15105" max="15106" width="3.125" style="13" customWidth="1"/>
    <col min="15107" max="15107" width="14.375" style="13" customWidth="1"/>
    <col min="15108" max="15108" width="14.25" style="13" customWidth="1"/>
    <col min="15109" max="15109" width="14.625" style="13" customWidth="1"/>
    <col min="15110" max="15110" width="16.75" style="13" customWidth="1"/>
    <col min="15111" max="15112" width="12.375" style="13" customWidth="1"/>
    <col min="15113" max="15113" width="1.875" style="13" customWidth="1"/>
    <col min="15114" max="15360" width="9" style="13"/>
    <col min="15361" max="15362" width="3.125" style="13" customWidth="1"/>
    <col min="15363" max="15363" width="14.375" style="13" customWidth="1"/>
    <col min="15364" max="15364" width="14.25" style="13" customWidth="1"/>
    <col min="15365" max="15365" width="14.625" style="13" customWidth="1"/>
    <col min="15366" max="15366" width="16.75" style="13" customWidth="1"/>
    <col min="15367" max="15368" width="12.375" style="13" customWidth="1"/>
    <col min="15369" max="15369" width="1.875" style="13" customWidth="1"/>
    <col min="15370" max="15616" width="9" style="13"/>
    <col min="15617" max="15618" width="3.125" style="13" customWidth="1"/>
    <col min="15619" max="15619" width="14.375" style="13" customWidth="1"/>
    <col min="15620" max="15620" width="14.25" style="13" customWidth="1"/>
    <col min="15621" max="15621" width="14.625" style="13" customWidth="1"/>
    <col min="15622" max="15622" width="16.75" style="13" customWidth="1"/>
    <col min="15623" max="15624" width="12.375" style="13" customWidth="1"/>
    <col min="15625" max="15625" width="1.875" style="13" customWidth="1"/>
    <col min="15626" max="15872" width="9" style="13"/>
    <col min="15873" max="15874" width="3.125" style="13" customWidth="1"/>
    <col min="15875" max="15875" width="14.375" style="13" customWidth="1"/>
    <col min="15876" max="15876" width="14.25" style="13" customWidth="1"/>
    <col min="15877" max="15877" width="14.625" style="13" customWidth="1"/>
    <col min="15878" max="15878" width="16.75" style="13" customWidth="1"/>
    <col min="15879" max="15880" width="12.375" style="13" customWidth="1"/>
    <col min="15881" max="15881" width="1.875" style="13" customWidth="1"/>
    <col min="15882" max="16128" width="9" style="13"/>
    <col min="16129" max="16130" width="3.125" style="13" customWidth="1"/>
    <col min="16131" max="16131" width="14.375" style="13" customWidth="1"/>
    <col min="16132" max="16132" width="14.25" style="13" customWidth="1"/>
    <col min="16133" max="16133" width="14.625" style="13" customWidth="1"/>
    <col min="16134" max="16134" width="16.75" style="13" customWidth="1"/>
    <col min="16135" max="16136" width="12.375" style="13" customWidth="1"/>
    <col min="16137" max="16137" width="1.875" style="13" customWidth="1"/>
    <col min="16138" max="16384" width="9" style="13"/>
  </cols>
  <sheetData>
    <row r="1" spans="1:8" ht="14.25" customHeight="1" x14ac:dyDescent="0.15">
      <c r="A1" s="485" t="str">
        <f>基本データ!J4</f>
        <v>令和6年度</v>
      </c>
      <c r="B1" s="485"/>
      <c r="C1" s="485"/>
      <c r="D1" s="48" t="s">
        <v>91</v>
      </c>
    </row>
    <row r="2" spans="1:8" ht="14.25" customHeight="1" x14ac:dyDescent="0.15">
      <c r="A2" s="489" t="s">
        <v>34</v>
      </c>
      <c r="B2" s="489"/>
      <c r="C2" s="489"/>
      <c r="D2" s="489"/>
      <c r="E2" s="489"/>
      <c r="F2" s="489"/>
      <c r="G2" s="489"/>
      <c r="H2" s="489"/>
    </row>
    <row r="3" spans="1:8" ht="14.25" customHeight="1" x14ac:dyDescent="0.15">
      <c r="G3" s="490" t="str">
        <f>基本データ!B5</f>
        <v>○○市立○○学校</v>
      </c>
      <c r="H3" s="490"/>
    </row>
    <row r="4" spans="1:8" ht="14.25" customHeight="1" x14ac:dyDescent="0.15">
      <c r="G4" s="491" t="str">
        <f>基本データ!M5</f>
        <v>初任者名　○○　○○</v>
      </c>
      <c r="H4" s="491"/>
    </row>
    <row r="5" spans="1:8" ht="13.5" customHeight="1" x14ac:dyDescent="0.15">
      <c r="A5" s="486" t="s">
        <v>17</v>
      </c>
      <c r="B5" s="486" t="s">
        <v>18</v>
      </c>
      <c r="C5" s="488" t="s">
        <v>25</v>
      </c>
      <c r="D5" s="488"/>
      <c r="E5" s="488"/>
      <c r="F5" s="488" t="s">
        <v>26</v>
      </c>
      <c r="G5" s="488"/>
      <c r="H5" s="488"/>
    </row>
    <row r="6" spans="1:8" ht="13.5" customHeight="1" x14ac:dyDescent="0.15">
      <c r="A6" s="487"/>
      <c r="B6" s="487"/>
      <c r="C6" s="69" t="s">
        <v>19</v>
      </c>
      <c r="D6" s="69" t="s">
        <v>20</v>
      </c>
      <c r="E6" s="69" t="s">
        <v>21</v>
      </c>
      <c r="F6" s="69" t="s">
        <v>22</v>
      </c>
      <c r="G6" s="69" t="s">
        <v>23</v>
      </c>
      <c r="H6" s="69" t="s">
        <v>24</v>
      </c>
    </row>
    <row r="7" spans="1:8" ht="18" customHeight="1" x14ac:dyDescent="0.15">
      <c r="A7" s="498" t="s">
        <v>31</v>
      </c>
      <c r="B7" s="501">
        <f>K21+L21</f>
        <v>48</v>
      </c>
      <c r="C7" s="112" t="s">
        <v>239</v>
      </c>
      <c r="D7" s="112" t="s">
        <v>141</v>
      </c>
      <c r="E7" s="112" t="s">
        <v>145</v>
      </c>
      <c r="F7" s="113" t="s">
        <v>166</v>
      </c>
      <c r="G7" s="112" t="s">
        <v>106</v>
      </c>
      <c r="H7" s="112" t="s">
        <v>100</v>
      </c>
    </row>
    <row r="8" spans="1:8" ht="18" customHeight="1" x14ac:dyDescent="0.15">
      <c r="A8" s="499"/>
      <c r="B8" s="502"/>
      <c r="C8" s="113" t="s">
        <v>147</v>
      </c>
      <c r="D8" s="113" t="s">
        <v>208</v>
      </c>
      <c r="E8" s="113" t="s">
        <v>146</v>
      </c>
      <c r="F8" s="113" t="s">
        <v>104</v>
      </c>
      <c r="G8" s="113" t="s">
        <v>277</v>
      </c>
      <c r="H8" s="113" t="s">
        <v>1</v>
      </c>
    </row>
    <row r="9" spans="1:8" ht="18" customHeight="1" x14ac:dyDescent="0.15">
      <c r="A9" s="499"/>
      <c r="B9" s="502"/>
      <c r="C9" s="113" t="s">
        <v>151</v>
      </c>
      <c r="D9" s="113" t="s">
        <v>209</v>
      </c>
      <c r="E9" s="113" t="s">
        <v>148</v>
      </c>
      <c r="F9" s="113" t="s">
        <v>103</v>
      </c>
      <c r="G9" s="114"/>
      <c r="H9" s="113"/>
    </row>
    <row r="10" spans="1:8" ht="18" customHeight="1" x14ac:dyDescent="0.15">
      <c r="A10" s="499"/>
      <c r="B10" s="502"/>
      <c r="C10" s="113" t="s">
        <v>153</v>
      </c>
      <c r="D10" s="113" t="s">
        <v>144</v>
      </c>
      <c r="E10" s="113" t="s">
        <v>210</v>
      </c>
      <c r="F10" s="113" t="s">
        <v>105</v>
      </c>
      <c r="G10" s="113"/>
      <c r="H10" s="113"/>
    </row>
    <row r="11" spans="1:8" ht="18" customHeight="1" x14ac:dyDescent="0.15">
      <c r="A11" s="499"/>
      <c r="B11" s="502"/>
      <c r="C11" s="113" t="s">
        <v>154</v>
      </c>
      <c r="D11" s="113" t="s">
        <v>150</v>
      </c>
      <c r="E11" s="113" t="s">
        <v>211</v>
      </c>
      <c r="F11" s="113" t="s">
        <v>123</v>
      </c>
      <c r="G11" s="113"/>
      <c r="H11" s="113"/>
    </row>
    <row r="12" spans="1:8" ht="18" customHeight="1" x14ac:dyDescent="0.15">
      <c r="A12" s="499"/>
      <c r="B12" s="502"/>
      <c r="C12" s="114" t="s">
        <v>259</v>
      </c>
      <c r="D12" s="113" t="s">
        <v>212</v>
      </c>
      <c r="E12" s="113" t="s">
        <v>162</v>
      </c>
      <c r="F12" s="113" t="s">
        <v>241</v>
      </c>
      <c r="G12" s="113"/>
      <c r="H12" s="113"/>
    </row>
    <row r="13" spans="1:8" ht="18" customHeight="1" x14ac:dyDescent="0.15">
      <c r="A13" s="499"/>
      <c r="B13" s="502"/>
      <c r="C13" s="114" t="s">
        <v>156</v>
      </c>
      <c r="D13" s="113"/>
      <c r="E13" s="113" t="s">
        <v>163</v>
      </c>
      <c r="F13" s="113" t="s">
        <v>107</v>
      </c>
      <c r="G13" s="113"/>
      <c r="H13" s="113"/>
    </row>
    <row r="14" spans="1:8" ht="18" customHeight="1" x14ac:dyDescent="0.15">
      <c r="A14" s="499"/>
      <c r="B14" s="502"/>
      <c r="C14" s="114" t="s">
        <v>158</v>
      </c>
      <c r="D14" s="113"/>
      <c r="E14" s="113"/>
      <c r="F14" s="113" t="s">
        <v>168</v>
      </c>
      <c r="G14" s="113"/>
      <c r="H14" s="113"/>
    </row>
    <row r="15" spans="1:8" ht="18" customHeight="1" x14ac:dyDescent="0.15">
      <c r="A15" s="499"/>
      <c r="B15" s="502"/>
      <c r="C15" s="113" t="s">
        <v>213</v>
      </c>
      <c r="D15" s="113"/>
      <c r="E15" s="113"/>
      <c r="F15" s="113" t="s">
        <v>108</v>
      </c>
      <c r="G15" s="113"/>
      <c r="H15" s="113"/>
    </row>
    <row r="16" spans="1:8" ht="18" customHeight="1" x14ac:dyDescent="0.15">
      <c r="A16" s="499"/>
      <c r="B16" s="502"/>
      <c r="C16" s="113" t="s">
        <v>246</v>
      </c>
      <c r="D16" s="113"/>
      <c r="E16" s="113"/>
      <c r="F16" s="113" t="s">
        <v>109</v>
      </c>
      <c r="G16" s="113"/>
      <c r="H16" s="113"/>
    </row>
    <row r="17" spans="1:12" ht="18" customHeight="1" x14ac:dyDescent="0.15">
      <c r="A17" s="499"/>
      <c r="B17" s="502"/>
      <c r="C17" s="113" t="s">
        <v>214</v>
      </c>
      <c r="D17" s="113"/>
      <c r="E17" s="113"/>
      <c r="F17" s="113" t="s">
        <v>242</v>
      </c>
      <c r="G17" s="113"/>
      <c r="H17" s="113"/>
    </row>
    <row r="18" spans="1:12" ht="18" customHeight="1" x14ac:dyDescent="0.15">
      <c r="A18" s="499"/>
      <c r="B18" s="502"/>
      <c r="C18" s="113"/>
      <c r="D18" s="113"/>
      <c r="E18" s="113"/>
      <c r="F18" s="113" t="s">
        <v>243</v>
      </c>
      <c r="G18" s="113"/>
      <c r="H18" s="113"/>
    </row>
    <row r="19" spans="1:12" ht="18" customHeight="1" x14ac:dyDescent="0.15">
      <c r="A19" s="499"/>
      <c r="B19" s="502"/>
      <c r="C19" s="113"/>
      <c r="D19" s="113"/>
      <c r="E19" s="113"/>
      <c r="F19" s="113" t="s">
        <v>244</v>
      </c>
      <c r="G19" s="113"/>
      <c r="H19" s="113"/>
    </row>
    <row r="20" spans="1:12" ht="18" customHeight="1" x14ac:dyDescent="0.15">
      <c r="A20" s="499"/>
      <c r="B20" s="502"/>
      <c r="C20" s="113"/>
      <c r="D20" s="113"/>
      <c r="E20" s="113"/>
      <c r="F20" s="113" t="s">
        <v>245</v>
      </c>
      <c r="G20" s="113"/>
      <c r="H20" s="113"/>
    </row>
    <row r="21" spans="1:12" ht="18" customHeight="1" x14ac:dyDescent="0.15">
      <c r="A21" s="500"/>
      <c r="B21" s="503"/>
      <c r="C21" s="113"/>
      <c r="D21" s="115"/>
      <c r="E21" s="115"/>
      <c r="F21" s="115" t="s">
        <v>110</v>
      </c>
      <c r="G21" s="115"/>
      <c r="H21" s="115"/>
      <c r="K21" s="13">
        <f>COUNTA(C7:H21)</f>
        <v>43</v>
      </c>
      <c r="L21" s="13">
        <v>5</v>
      </c>
    </row>
    <row r="22" spans="1:12" ht="18" customHeight="1" x14ac:dyDescent="0.15">
      <c r="A22" s="498" t="s">
        <v>32</v>
      </c>
      <c r="B22" s="501">
        <f>K26+L26</f>
        <v>8</v>
      </c>
      <c r="C22" s="112" t="s">
        <v>216</v>
      </c>
      <c r="D22" s="112"/>
      <c r="E22" s="112" t="s">
        <v>215</v>
      </c>
      <c r="F22" s="112" t="s">
        <v>359</v>
      </c>
      <c r="G22" s="113"/>
      <c r="H22" s="112"/>
    </row>
    <row r="23" spans="1:12" ht="18" customHeight="1" x14ac:dyDescent="0.15">
      <c r="A23" s="499"/>
      <c r="B23" s="502"/>
      <c r="C23" s="113" t="s">
        <v>217</v>
      </c>
      <c r="D23" s="113"/>
      <c r="E23" s="113"/>
      <c r="F23" s="113" t="s">
        <v>247</v>
      </c>
      <c r="G23" s="113"/>
      <c r="H23" s="113"/>
    </row>
    <row r="24" spans="1:12" ht="18" customHeight="1" x14ac:dyDescent="0.15">
      <c r="A24" s="499"/>
      <c r="B24" s="502"/>
      <c r="C24" s="113" t="s">
        <v>218</v>
      </c>
      <c r="D24" s="113"/>
      <c r="E24" s="113"/>
      <c r="F24" s="113"/>
      <c r="G24" s="113"/>
      <c r="H24" s="113"/>
    </row>
    <row r="25" spans="1:12" ht="18" customHeight="1" x14ac:dyDescent="0.15">
      <c r="A25" s="499"/>
      <c r="B25" s="502"/>
      <c r="C25" s="113" t="s">
        <v>219</v>
      </c>
      <c r="D25" s="113"/>
      <c r="E25" s="113"/>
      <c r="F25" s="113"/>
      <c r="G25" s="113"/>
      <c r="H25" s="113"/>
    </row>
    <row r="26" spans="1:12" ht="18" customHeight="1" x14ac:dyDescent="0.15">
      <c r="A26" s="500"/>
      <c r="B26" s="503"/>
      <c r="C26" s="115"/>
      <c r="D26" s="115"/>
      <c r="E26" s="115"/>
      <c r="F26" s="115"/>
      <c r="G26" s="115"/>
      <c r="H26" s="115"/>
      <c r="K26" s="13">
        <f>COUNTA(C22:H26)</f>
        <v>7</v>
      </c>
      <c r="L26" s="13">
        <v>1</v>
      </c>
    </row>
    <row r="27" spans="1:12" ht="18" customHeight="1" x14ac:dyDescent="0.15">
      <c r="A27" s="498" t="s">
        <v>33</v>
      </c>
      <c r="B27" s="501">
        <f>K46+L46</f>
        <v>51</v>
      </c>
      <c r="C27" s="112" t="s">
        <v>142</v>
      </c>
      <c r="D27" s="112"/>
      <c r="E27" s="112" t="s">
        <v>220</v>
      </c>
      <c r="F27" s="112" t="s">
        <v>248</v>
      </c>
      <c r="G27" s="112" t="s">
        <v>278</v>
      </c>
      <c r="H27" s="112" t="s">
        <v>250</v>
      </c>
    </row>
    <row r="28" spans="1:12" ht="18" customHeight="1" x14ac:dyDescent="0.15">
      <c r="A28" s="499"/>
      <c r="B28" s="502"/>
      <c r="C28" s="113" t="s">
        <v>143</v>
      </c>
      <c r="D28" s="113"/>
      <c r="E28" s="113"/>
      <c r="F28" s="113" t="s">
        <v>249</v>
      </c>
      <c r="G28" s="113" t="s">
        <v>279</v>
      </c>
      <c r="H28" s="113"/>
    </row>
    <row r="29" spans="1:12" ht="18" customHeight="1" x14ac:dyDescent="0.15">
      <c r="A29" s="499"/>
      <c r="B29" s="502"/>
      <c r="C29" s="113" t="s">
        <v>221</v>
      </c>
      <c r="D29" s="113"/>
      <c r="E29" s="114"/>
      <c r="F29" s="113" t="s">
        <v>251</v>
      </c>
      <c r="G29" s="113" t="s">
        <v>274</v>
      </c>
      <c r="H29" s="113"/>
    </row>
    <row r="30" spans="1:12" ht="18" customHeight="1" x14ac:dyDescent="0.15">
      <c r="A30" s="499"/>
      <c r="B30" s="502"/>
      <c r="C30" s="113" t="s">
        <v>149</v>
      </c>
      <c r="D30" s="113"/>
      <c r="E30" s="114"/>
      <c r="F30" s="113" t="s">
        <v>252</v>
      </c>
      <c r="G30" s="113" t="s">
        <v>275</v>
      </c>
      <c r="H30" s="113"/>
    </row>
    <row r="31" spans="1:12" ht="18" customHeight="1" x14ac:dyDescent="0.15">
      <c r="A31" s="499"/>
      <c r="B31" s="502"/>
      <c r="C31" s="113" t="s">
        <v>222</v>
      </c>
      <c r="D31" s="113"/>
      <c r="E31" s="113"/>
      <c r="F31" s="113" t="s">
        <v>122</v>
      </c>
      <c r="G31" s="113" t="s">
        <v>276</v>
      </c>
      <c r="H31" s="113"/>
    </row>
    <row r="32" spans="1:12" ht="18" customHeight="1" x14ac:dyDescent="0.15">
      <c r="A32" s="499"/>
      <c r="B32" s="502"/>
      <c r="C32" s="113" t="s">
        <v>152</v>
      </c>
      <c r="D32" s="113"/>
      <c r="E32" s="113"/>
      <c r="F32" s="113" t="s">
        <v>360</v>
      </c>
      <c r="G32" s="113"/>
      <c r="H32" s="113"/>
    </row>
    <row r="33" spans="1:12" ht="18" customHeight="1" x14ac:dyDescent="0.15">
      <c r="A33" s="499"/>
      <c r="B33" s="502"/>
      <c r="C33" s="113" t="s">
        <v>155</v>
      </c>
      <c r="D33" s="113"/>
      <c r="E33" s="113"/>
      <c r="F33" s="113" t="s">
        <v>111</v>
      </c>
      <c r="G33" s="113"/>
      <c r="H33" s="113"/>
    </row>
    <row r="34" spans="1:12" ht="18" customHeight="1" x14ac:dyDescent="0.15">
      <c r="A34" s="499"/>
      <c r="B34" s="502"/>
      <c r="C34" s="113" t="s">
        <v>160</v>
      </c>
      <c r="D34" s="113"/>
      <c r="E34" s="113"/>
      <c r="F34" s="113" t="s">
        <v>112</v>
      </c>
      <c r="G34" s="113"/>
      <c r="H34" s="113"/>
    </row>
    <row r="35" spans="1:12" ht="18" customHeight="1" x14ac:dyDescent="0.15">
      <c r="A35" s="499"/>
      <c r="B35" s="502"/>
      <c r="C35" s="113" t="s">
        <v>157</v>
      </c>
      <c r="D35" s="113"/>
      <c r="E35" s="113"/>
      <c r="F35" s="113" t="s">
        <v>253</v>
      </c>
      <c r="G35" s="113"/>
      <c r="H35" s="113"/>
    </row>
    <row r="36" spans="1:12" ht="18" customHeight="1" x14ac:dyDescent="0.15">
      <c r="A36" s="499"/>
      <c r="B36" s="502"/>
      <c r="C36" s="113" t="s">
        <v>159</v>
      </c>
      <c r="D36" s="113"/>
      <c r="E36" s="113"/>
      <c r="F36" s="113" t="s">
        <v>113</v>
      </c>
      <c r="G36" s="113"/>
      <c r="H36" s="113"/>
    </row>
    <row r="37" spans="1:12" ht="18" customHeight="1" x14ac:dyDescent="0.15">
      <c r="A37" s="499"/>
      <c r="B37" s="502"/>
      <c r="C37" s="113" t="s">
        <v>161</v>
      </c>
      <c r="D37" s="113"/>
      <c r="E37" s="113"/>
      <c r="F37" s="113" t="s">
        <v>114</v>
      </c>
      <c r="G37" s="113"/>
      <c r="H37" s="113"/>
    </row>
    <row r="38" spans="1:12" ht="18" customHeight="1" x14ac:dyDescent="0.15">
      <c r="A38" s="499"/>
      <c r="B38" s="502"/>
      <c r="C38" s="113" t="s">
        <v>361</v>
      </c>
      <c r="D38" s="113"/>
      <c r="E38" s="113"/>
      <c r="F38" s="113" t="s">
        <v>124</v>
      </c>
      <c r="G38" s="113"/>
      <c r="H38" s="113"/>
    </row>
    <row r="39" spans="1:12" ht="18" customHeight="1" x14ac:dyDescent="0.15">
      <c r="A39" s="499"/>
      <c r="B39" s="502"/>
      <c r="C39" s="113" t="s">
        <v>260</v>
      </c>
      <c r="D39" s="113"/>
      <c r="E39" s="113"/>
      <c r="F39" s="113" t="s">
        <v>115</v>
      </c>
      <c r="G39" s="113"/>
      <c r="H39" s="113"/>
    </row>
    <row r="40" spans="1:12" ht="18" customHeight="1" x14ac:dyDescent="0.15">
      <c r="A40" s="499"/>
      <c r="B40" s="502"/>
      <c r="C40" s="113"/>
      <c r="D40" s="113"/>
      <c r="E40" s="113"/>
      <c r="F40" s="113" t="s">
        <v>116</v>
      </c>
      <c r="G40" s="113"/>
      <c r="H40" s="113"/>
    </row>
    <row r="41" spans="1:12" ht="18" customHeight="1" x14ac:dyDescent="0.15">
      <c r="A41" s="499"/>
      <c r="B41" s="502"/>
      <c r="C41" s="113"/>
      <c r="D41" s="113"/>
      <c r="E41" s="113"/>
      <c r="F41" s="113" t="s">
        <v>117</v>
      </c>
      <c r="G41" s="113"/>
      <c r="H41" s="113"/>
    </row>
    <row r="42" spans="1:12" ht="18" customHeight="1" x14ac:dyDescent="0.15">
      <c r="A42" s="499"/>
      <c r="B42" s="502"/>
      <c r="C42" s="113"/>
      <c r="D42" s="113"/>
      <c r="E42" s="113"/>
      <c r="F42" s="113" t="s">
        <v>118</v>
      </c>
      <c r="G42" s="113"/>
      <c r="H42" s="113"/>
    </row>
    <row r="43" spans="1:12" ht="18" customHeight="1" x14ac:dyDescent="0.15">
      <c r="A43" s="499"/>
      <c r="B43" s="502"/>
      <c r="C43" s="113"/>
      <c r="D43" s="113"/>
      <c r="E43" s="113"/>
      <c r="F43" s="113" t="s">
        <v>119</v>
      </c>
      <c r="G43" s="113"/>
      <c r="H43" s="113"/>
    </row>
    <row r="44" spans="1:12" ht="18" customHeight="1" x14ac:dyDescent="0.15">
      <c r="A44" s="499"/>
      <c r="B44" s="502"/>
      <c r="C44" s="113"/>
      <c r="D44" s="113"/>
      <c r="E44" s="113"/>
      <c r="F44" s="113" t="s">
        <v>120</v>
      </c>
      <c r="G44" s="113"/>
      <c r="H44" s="113"/>
    </row>
    <row r="45" spans="1:12" ht="18" customHeight="1" x14ac:dyDescent="0.15">
      <c r="A45" s="499"/>
      <c r="B45" s="502"/>
      <c r="C45" s="113"/>
      <c r="D45" s="113"/>
      <c r="E45" s="113"/>
      <c r="F45" s="113" t="s">
        <v>125</v>
      </c>
      <c r="G45" s="113"/>
      <c r="H45" s="113"/>
    </row>
    <row r="46" spans="1:12" ht="18" customHeight="1" x14ac:dyDescent="0.15">
      <c r="A46" s="500"/>
      <c r="B46" s="503"/>
      <c r="C46" s="115"/>
      <c r="D46" s="115"/>
      <c r="E46" s="115"/>
      <c r="F46" s="113" t="s">
        <v>126</v>
      </c>
      <c r="G46" s="115"/>
      <c r="H46" s="115"/>
      <c r="K46" s="13">
        <f>COUNTA(C27:H46)</f>
        <v>40</v>
      </c>
      <c r="L46" s="13">
        <v>11</v>
      </c>
    </row>
    <row r="47" spans="1:12" ht="18" customHeight="1" x14ac:dyDescent="0.15">
      <c r="A47" s="492" t="s">
        <v>0</v>
      </c>
      <c r="B47" s="495">
        <f>K53+L53</f>
        <v>21</v>
      </c>
      <c r="C47" s="112" t="s">
        <v>261</v>
      </c>
      <c r="D47" s="112" t="s">
        <v>256</v>
      </c>
      <c r="E47" s="113" t="s">
        <v>254</v>
      </c>
      <c r="F47" s="112" t="s">
        <v>127</v>
      </c>
      <c r="G47" s="112"/>
      <c r="H47" s="112" t="s">
        <v>128</v>
      </c>
    </row>
    <row r="48" spans="1:12" ht="18" customHeight="1" x14ac:dyDescent="0.15">
      <c r="A48" s="493"/>
      <c r="B48" s="496"/>
      <c r="C48" s="113" t="s">
        <v>164</v>
      </c>
      <c r="D48" s="113" t="s">
        <v>257</v>
      </c>
      <c r="E48" s="113" t="s">
        <v>165</v>
      </c>
      <c r="F48" s="113" t="s">
        <v>121</v>
      </c>
      <c r="G48" s="113"/>
      <c r="H48" s="113" t="s">
        <v>129</v>
      </c>
    </row>
    <row r="49" spans="1:12" ht="18" customHeight="1" x14ac:dyDescent="0.15">
      <c r="A49" s="493"/>
      <c r="B49" s="496"/>
      <c r="C49" s="113" t="s">
        <v>223</v>
      </c>
      <c r="D49" s="113" t="s">
        <v>280</v>
      </c>
      <c r="E49" s="113"/>
      <c r="F49" s="113"/>
      <c r="G49" s="113"/>
      <c r="H49" s="113"/>
    </row>
    <row r="50" spans="1:12" ht="18" customHeight="1" x14ac:dyDescent="0.15">
      <c r="A50" s="493"/>
      <c r="B50" s="496"/>
      <c r="C50" s="113" t="s">
        <v>224</v>
      </c>
      <c r="D50" s="113" t="s">
        <v>255</v>
      </c>
      <c r="E50" s="113"/>
      <c r="F50" s="113"/>
      <c r="G50" s="113"/>
      <c r="H50" s="113"/>
    </row>
    <row r="51" spans="1:12" ht="18" customHeight="1" x14ac:dyDescent="0.15">
      <c r="A51" s="493"/>
      <c r="B51" s="496"/>
      <c r="C51" s="113" t="s">
        <v>225</v>
      </c>
      <c r="D51" s="114"/>
      <c r="E51" s="113"/>
      <c r="F51" s="113"/>
      <c r="G51" s="113"/>
      <c r="H51" s="113"/>
    </row>
    <row r="52" spans="1:12" ht="18" customHeight="1" x14ac:dyDescent="0.15">
      <c r="A52" s="493"/>
      <c r="B52" s="496"/>
      <c r="C52" s="113" t="s">
        <v>226</v>
      </c>
      <c r="D52" s="114"/>
      <c r="E52" s="113"/>
      <c r="F52" s="114"/>
      <c r="G52" s="113"/>
      <c r="H52" s="113"/>
    </row>
    <row r="53" spans="1:12" ht="14.25" customHeight="1" x14ac:dyDescent="0.15">
      <c r="A53" s="494"/>
      <c r="B53" s="497"/>
      <c r="C53" s="115" t="s">
        <v>227</v>
      </c>
      <c r="D53" s="115"/>
      <c r="E53" s="115"/>
      <c r="F53" s="115"/>
      <c r="G53" s="115"/>
      <c r="H53" s="115"/>
      <c r="K53" s="13">
        <f>COUNTA(C47:H53)</f>
        <v>17</v>
      </c>
      <c r="L53" s="13">
        <v>4</v>
      </c>
    </row>
    <row r="54" spans="1:12" ht="12.75" customHeight="1" x14ac:dyDescent="0.15">
      <c r="B54" s="13">
        <f>SUM(B7:B53)</f>
        <v>128</v>
      </c>
    </row>
  </sheetData>
  <mergeCells count="16">
    <mergeCell ref="A47:A53"/>
    <mergeCell ref="B47:B53"/>
    <mergeCell ref="A7:A21"/>
    <mergeCell ref="B7:B21"/>
    <mergeCell ref="A22:A26"/>
    <mergeCell ref="B22:B26"/>
    <mergeCell ref="A27:A46"/>
    <mergeCell ref="B27:B46"/>
    <mergeCell ref="A1:C1"/>
    <mergeCell ref="B5:B6"/>
    <mergeCell ref="A5:A6"/>
    <mergeCell ref="C5:E5"/>
    <mergeCell ref="A2:H2"/>
    <mergeCell ref="G3:H3"/>
    <mergeCell ref="F5:H5"/>
    <mergeCell ref="G4:H4"/>
  </mergeCells>
  <phoneticPr fontId="2"/>
  <pageMargins left="0.70866141732283472" right="0.55118110236220474" top="0.62992125984251968" bottom="0.39370078740157483" header="0.51181102362204722" footer="0.43307086614173229"/>
  <pageSetup paperSize="9" scale="9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00B0F0"/>
  </sheetPr>
  <dimension ref="A1:G39"/>
  <sheetViews>
    <sheetView zoomScale="112" zoomScaleNormal="112" workbookViewId="0">
      <selection activeCell="G14" sqref="G14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5" width="9" style="49"/>
    <col min="256" max="257" width="2.625" style="49" customWidth="1"/>
    <col min="258" max="258" width="14.625" style="49" customWidth="1"/>
    <col min="259" max="259" width="10.625" style="49" customWidth="1"/>
    <col min="260" max="260" width="14.125" style="49" customWidth="1"/>
    <col min="261" max="261" width="8.625" style="49" customWidth="1"/>
    <col min="262" max="262" width="15.625" style="49" customWidth="1"/>
    <col min="263" max="263" width="6.25" style="49" customWidth="1"/>
    <col min="264" max="511" width="9" style="49"/>
    <col min="512" max="513" width="2.625" style="49" customWidth="1"/>
    <col min="514" max="514" width="14.625" style="49" customWidth="1"/>
    <col min="515" max="515" width="10.625" style="49" customWidth="1"/>
    <col min="516" max="516" width="14.125" style="49" customWidth="1"/>
    <col min="517" max="517" width="8.625" style="49" customWidth="1"/>
    <col min="518" max="518" width="15.625" style="49" customWidth="1"/>
    <col min="519" max="519" width="6.25" style="49" customWidth="1"/>
    <col min="520" max="767" width="9" style="49"/>
    <col min="768" max="769" width="2.625" style="49" customWidth="1"/>
    <col min="770" max="770" width="14.625" style="49" customWidth="1"/>
    <col min="771" max="771" width="10.625" style="49" customWidth="1"/>
    <col min="772" max="772" width="14.125" style="49" customWidth="1"/>
    <col min="773" max="773" width="8.625" style="49" customWidth="1"/>
    <col min="774" max="774" width="15.625" style="49" customWidth="1"/>
    <col min="775" max="775" width="6.25" style="49" customWidth="1"/>
    <col min="776" max="1023" width="9" style="49"/>
    <col min="1024" max="1025" width="2.625" style="49" customWidth="1"/>
    <col min="1026" max="1026" width="14.625" style="49" customWidth="1"/>
    <col min="1027" max="1027" width="10.625" style="49" customWidth="1"/>
    <col min="1028" max="1028" width="14.125" style="49" customWidth="1"/>
    <col min="1029" max="1029" width="8.625" style="49" customWidth="1"/>
    <col min="1030" max="1030" width="15.625" style="49" customWidth="1"/>
    <col min="1031" max="1031" width="6.25" style="49" customWidth="1"/>
    <col min="1032" max="1279" width="9" style="49"/>
    <col min="1280" max="1281" width="2.625" style="49" customWidth="1"/>
    <col min="1282" max="1282" width="14.625" style="49" customWidth="1"/>
    <col min="1283" max="1283" width="10.625" style="49" customWidth="1"/>
    <col min="1284" max="1284" width="14.125" style="49" customWidth="1"/>
    <col min="1285" max="1285" width="8.625" style="49" customWidth="1"/>
    <col min="1286" max="1286" width="15.625" style="49" customWidth="1"/>
    <col min="1287" max="1287" width="6.25" style="49" customWidth="1"/>
    <col min="1288" max="1535" width="9" style="49"/>
    <col min="1536" max="1537" width="2.625" style="49" customWidth="1"/>
    <col min="1538" max="1538" width="14.625" style="49" customWidth="1"/>
    <col min="1539" max="1539" width="10.625" style="49" customWidth="1"/>
    <col min="1540" max="1540" width="14.125" style="49" customWidth="1"/>
    <col min="1541" max="1541" width="8.625" style="49" customWidth="1"/>
    <col min="1542" max="1542" width="15.625" style="49" customWidth="1"/>
    <col min="1543" max="1543" width="6.25" style="49" customWidth="1"/>
    <col min="1544" max="1791" width="9" style="49"/>
    <col min="1792" max="1793" width="2.625" style="49" customWidth="1"/>
    <col min="1794" max="1794" width="14.625" style="49" customWidth="1"/>
    <col min="1795" max="1795" width="10.625" style="49" customWidth="1"/>
    <col min="1796" max="1796" width="14.125" style="49" customWidth="1"/>
    <col min="1797" max="1797" width="8.625" style="49" customWidth="1"/>
    <col min="1798" max="1798" width="15.625" style="49" customWidth="1"/>
    <col min="1799" max="1799" width="6.25" style="49" customWidth="1"/>
    <col min="1800" max="2047" width="9" style="49"/>
    <col min="2048" max="2049" width="2.625" style="49" customWidth="1"/>
    <col min="2050" max="2050" width="14.625" style="49" customWidth="1"/>
    <col min="2051" max="2051" width="10.625" style="49" customWidth="1"/>
    <col min="2052" max="2052" width="14.125" style="49" customWidth="1"/>
    <col min="2053" max="2053" width="8.625" style="49" customWidth="1"/>
    <col min="2054" max="2054" width="15.625" style="49" customWidth="1"/>
    <col min="2055" max="2055" width="6.25" style="49" customWidth="1"/>
    <col min="2056" max="2303" width="9" style="49"/>
    <col min="2304" max="2305" width="2.625" style="49" customWidth="1"/>
    <col min="2306" max="2306" width="14.625" style="49" customWidth="1"/>
    <col min="2307" max="2307" width="10.625" style="49" customWidth="1"/>
    <col min="2308" max="2308" width="14.125" style="49" customWidth="1"/>
    <col min="2309" max="2309" width="8.625" style="49" customWidth="1"/>
    <col min="2310" max="2310" width="15.625" style="49" customWidth="1"/>
    <col min="2311" max="2311" width="6.25" style="49" customWidth="1"/>
    <col min="2312" max="2559" width="9" style="49"/>
    <col min="2560" max="2561" width="2.625" style="49" customWidth="1"/>
    <col min="2562" max="2562" width="14.625" style="49" customWidth="1"/>
    <col min="2563" max="2563" width="10.625" style="49" customWidth="1"/>
    <col min="2564" max="2564" width="14.125" style="49" customWidth="1"/>
    <col min="2565" max="2565" width="8.625" style="49" customWidth="1"/>
    <col min="2566" max="2566" width="15.625" style="49" customWidth="1"/>
    <col min="2567" max="2567" width="6.25" style="49" customWidth="1"/>
    <col min="2568" max="2815" width="9" style="49"/>
    <col min="2816" max="2817" width="2.625" style="49" customWidth="1"/>
    <col min="2818" max="2818" width="14.625" style="49" customWidth="1"/>
    <col min="2819" max="2819" width="10.625" style="49" customWidth="1"/>
    <col min="2820" max="2820" width="14.125" style="49" customWidth="1"/>
    <col min="2821" max="2821" width="8.625" style="49" customWidth="1"/>
    <col min="2822" max="2822" width="15.625" style="49" customWidth="1"/>
    <col min="2823" max="2823" width="6.25" style="49" customWidth="1"/>
    <col min="2824" max="3071" width="9" style="49"/>
    <col min="3072" max="3073" width="2.625" style="49" customWidth="1"/>
    <col min="3074" max="3074" width="14.625" style="49" customWidth="1"/>
    <col min="3075" max="3075" width="10.625" style="49" customWidth="1"/>
    <col min="3076" max="3076" width="14.125" style="49" customWidth="1"/>
    <col min="3077" max="3077" width="8.625" style="49" customWidth="1"/>
    <col min="3078" max="3078" width="15.625" style="49" customWidth="1"/>
    <col min="3079" max="3079" width="6.25" style="49" customWidth="1"/>
    <col min="3080" max="3327" width="9" style="49"/>
    <col min="3328" max="3329" width="2.625" style="49" customWidth="1"/>
    <col min="3330" max="3330" width="14.625" style="49" customWidth="1"/>
    <col min="3331" max="3331" width="10.625" style="49" customWidth="1"/>
    <col min="3332" max="3332" width="14.125" style="49" customWidth="1"/>
    <col min="3333" max="3333" width="8.625" style="49" customWidth="1"/>
    <col min="3334" max="3334" width="15.625" style="49" customWidth="1"/>
    <col min="3335" max="3335" width="6.25" style="49" customWidth="1"/>
    <col min="3336" max="3583" width="9" style="49"/>
    <col min="3584" max="3585" width="2.625" style="49" customWidth="1"/>
    <col min="3586" max="3586" width="14.625" style="49" customWidth="1"/>
    <col min="3587" max="3587" width="10.625" style="49" customWidth="1"/>
    <col min="3588" max="3588" width="14.125" style="49" customWidth="1"/>
    <col min="3589" max="3589" width="8.625" style="49" customWidth="1"/>
    <col min="3590" max="3590" width="15.625" style="49" customWidth="1"/>
    <col min="3591" max="3591" width="6.25" style="49" customWidth="1"/>
    <col min="3592" max="3839" width="9" style="49"/>
    <col min="3840" max="3841" width="2.625" style="49" customWidth="1"/>
    <col min="3842" max="3842" width="14.625" style="49" customWidth="1"/>
    <col min="3843" max="3843" width="10.625" style="49" customWidth="1"/>
    <col min="3844" max="3844" width="14.125" style="49" customWidth="1"/>
    <col min="3845" max="3845" width="8.625" style="49" customWidth="1"/>
    <col min="3846" max="3846" width="15.625" style="49" customWidth="1"/>
    <col min="3847" max="3847" width="6.25" style="49" customWidth="1"/>
    <col min="3848" max="4095" width="9" style="49"/>
    <col min="4096" max="4097" width="2.625" style="49" customWidth="1"/>
    <col min="4098" max="4098" width="14.625" style="49" customWidth="1"/>
    <col min="4099" max="4099" width="10.625" style="49" customWidth="1"/>
    <col min="4100" max="4100" width="14.125" style="49" customWidth="1"/>
    <col min="4101" max="4101" width="8.625" style="49" customWidth="1"/>
    <col min="4102" max="4102" width="15.625" style="49" customWidth="1"/>
    <col min="4103" max="4103" width="6.25" style="49" customWidth="1"/>
    <col min="4104" max="4351" width="9" style="49"/>
    <col min="4352" max="4353" width="2.625" style="49" customWidth="1"/>
    <col min="4354" max="4354" width="14.625" style="49" customWidth="1"/>
    <col min="4355" max="4355" width="10.625" style="49" customWidth="1"/>
    <col min="4356" max="4356" width="14.125" style="49" customWidth="1"/>
    <col min="4357" max="4357" width="8.625" style="49" customWidth="1"/>
    <col min="4358" max="4358" width="15.625" style="49" customWidth="1"/>
    <col min="4359" max="4359" width="6.25" style="49" customWidth="1"/>
    <col min="4360" max="4607" width="9" style="49"/>
    <col min="4608" max="4609" width="2.625" style="49" customWidth="1"/>
    <col min="4610" max="4610" width="14.625" style="49" customWidth="1"/>
    <col min="4611" max="4611" width="10.625" style="49" customWidth="1"/>
    <col min="4612" max="4612" width="14.125" style="49" customWidth="1"/>
    <col min="4613" max="4613" width="8.625" style="49" customWidth="1"/>
    <col min="4614" max="4614" width="15.625" style="49" customWidth="1"/>
    <col min="4615" max="4615" width="6.25" style="49" customWidth="1"/>
    <col min="4616" max="4863" width="9" style="49"/>
    <col min="4864" max="4865" width="2.625" style="49" customWidth="1"/>
    <col min="4866" max="4866" width="14.625" style="49" customWidth="1"/>
    <col min="4867" max="4867" width="10.625" style="49" customWidth="1"/>
    <col min="4868" max="4868" width="14.125" style="49" customWidth="1"/>
    <col min="4869" max="4869" width="8.625" style="49" customWidth="1"/>
    <col min="4870" max="4870" width="15.625" style="49" customWidth="1"/>
    <col min="4871" max="4871" width="6.25" style="49" customWidth="1"/>
    <col min="4872" max="5119" width="9" style="49"/>
    <col min="5120" max="5121" width="2.625" style="49" customWidth="1"/>
    <col min="5122" max="5122" width="14.625" style="49" customWidth="1"/>
    <col min="5123" max="5123" width="10.625" style="49" customWidth="1"/>
    <col min="5124" max="5124" width="14.125" style="49" customWidth="1"/>
    <col min="5125" max="5125" width="8.625" style="49" customWidth="1"/>
    <col min="5126" max="5126" width="15.625" style="49" customWidth="1"/>
    <col min="5127" max="5127" width="6.25" style="49" customWidth="1"/>
    <col min="5128" max="5375" width="9" style="49"/>
    <col min="5376" max="5377" width="2.625" style="49" customWidth="1"/>
    <col min="5378" max="5378" width="14.625" style="49" customWidth="1"/>
    <col min="5379" max="5379" width="10.625" style="49" customWidth="1"/>
    <col min="5380" max="5380" width="14.125" style="49" customWidth="1"/>
    <col min="5381" max="5381" width="8.625" style="49" customWidth="1"/>
    <col min="5382" max="5382" width="15.625" style="49" customWidth="1"/>
    <col min="5383" max="5383" width="6.25" style="49" customWidth="1"/>
    <col min="5384" max="5631" width="9" style="49"/>
    <col min="5632" max="5633" width="2.625" style="49" customWidth="1"/>
    <col min="5634" max="5634" width="14.625" style="49" customWidth="1"/>
    <col min="5635" max="5635" width="10.625" style="49" customWidth="1"/>
    <col min="5636" max="5636" width="14.125" style="49" customWidth="1"/>
    <col min="5637" max="5637" width="8.625" style="49" customWidth="1"/>
    <col min="5638" max="5638" width="15.625" style="49" customWidth="1"/>
    <col min="5639" max="5639" width="6.25" style="49" customWidth="1"/>
    <col min="5640" max="5887" width="9" style="49"/>
    <col min="5888" max="5889" width="2.625" style="49" customWidth="1"/>
    <col min="5890" max="5890" width="14.625" style="49" customWidth="1"/>
    <col min="5891" max="5891" width="10.625" style="49" customWidth="1"/>
    <col min="5892" max="5892" width="14.125" style="49" customWidth="1"/>
    <col min="5893" max="5893" width="8.625" style="49" customWidth="1"/>
    <col min="5894" max="5894" width="15.625" style="49" customWidth="1"/>
    <col min="5895" max="5895" width="6.25" style="49" customWidth="1"/>
    <col min="5896" max="6143" width="9" style="49"/>
    <col min="6144" max="6145" width="2.625" style="49" customWidth="1"/>
    <col min="6146" max="6146" width="14.625" style="49" customWidth="1"/>
    <col min="6147" max="6147" width="10.625" style="49" customWidth="1"/>
    <col min="6148" max="6148" width="14.125" style="49" customWidth="1"/>
    <col min="6149" max="6149" width="8.625" style="49" customWidth="1"/>
    <col min="6150" max="6150" width="15.625" style="49" customWidth="1"/>
    <col min="6151" max="6151" width="6.25" style="49" customWidth="1"/>
    <col min="6152" max="6399" width="9" style="49"/>
    <col min="6400" max="6401" width="2.625" style="49" customWidth="1"/>
    <col min="6402" max="6402" width="14.625" style="49" customWidth="1"/>
    <col min="6403" max="6403" width="10.625" style="49" customWidth="1"/>
    <col min="6404" max="6404" width="14.125" style="49" customWidth="1"/>
    <col min="6405" max="6405" width="8.625" style="49" customWidth="1"/>
    <col min="6406" max="6406" width="15.625" style="49" customWidth="1"/>
    <col min="6407" max="6407" width="6.25" style="49" customWidth="1"/>
    <col min="6408" max="6655" width="9" style="49"/>
    <col min="6656" max="6657" width="2.625" style="49" customWidth="1"/>
    <col min="6658" max="6658" width="14.625" style="49" customWidth="1"/>
    <col min="6659" max="6659" width="10.625" style="49" customWidth="1"/>
    <col min="6660" max="6660" width="14.125" style="49" customWidth="1"/>
    <col min="6661" max="6661" width="8.625" style="49" customWidth="1"/>
    <col min="6662" max="6662" width="15.625" style="49" customWidth="1"/>
    <col min="6663" max="6663" width="6.25" style="49" customWidth="1"/>
    <col min="6664" max="6911" width="9" style="49"/>
    <col min="6912" max="6913" width="2.625" style="49" customWidth="1"/>
    <col min="6914" max="6914" width="14.625" style="49" customWidth="1"/>
    <col min="6915" max="6915" width="10.625" style="49" customWidth="1"/>
    <col min="6916" max="6916" width="14.125" style="49" customWidth="1"/>
    <col min="6917" max="6917" width="8.625" style="49" customWidth="1"/>
    <col min="6918" max="6918" width="15.625" style="49" customWidth="1"/>
    <col min="6919" max="6919" width="6.25" style="49" customWidth="1"/>
    <col min="6920" max="7167" width="9" style="49"/>
    <col min="7168" max="7169" width="2.625" style="49" customWidth="1"/>
    <col min="7170" max="7170" width="14.625" style="49" customWidth="1"/>
    <col min="7171" max="7171" width="10.625" style="49" customWidth="1"/>
    <col min="7172" max="7172" width="14.125" style="49" customWidth="1"/>
    <col min="7173" max="7173" width="8.625" style="49" customWidth="1"/>
    <col min="7174" max="7174" width="15.625" style="49" customWidth="1"/>
    <col min="7175" max="7175" width="6.25" style="49" customWidth="1"/>
    <col min="7176" max="7423" width="9" style="49"/>
    <col min="7424" max="7425" width="2.625" style="49" customWidth="1"/>
    <col min="7426" max="7426" width="14.625" style="49" customWidth="1"/>
    <col min="7427" max="7427" width="10.625" style="49" customWidth="1"/>
    <col min="7428" max="7428" width="14.125" style="49" customWidth="1"/>
    <col min="7429" max="7429" width="8.625" style="49" customWidth="1"/>
    <col min="7430" max="7430" width="15.625" style="49" customWidth="1"/>
    <col min="7431" max="7431" width="6.25" style="49" customWidth="1"/>
    <col min="7432" max="7679" width="9" style="49"/>
    <col min="7680" max="7681" width="2.625" style="49" customWidth="1"/>
    <col min="7682" max="7682" width="14.625" style="49" customWidth="1"/>
    <col min="7683" max="7683" width="10.625" style="49" customWidth="1"/>
    <col min="7684" max="7684" width="14.125" style="49" customWidth="1"/>
    <col min="7685" max="7685" width="8.625" style="49" customWidth="1"/>
    <col min="7686" max="7686" width="15.625" style="49" customWidth="1"/>
    <col min="7687" max="7687" width="6.25" style="49" customWidth="1"/>
    <col min="7688" max="7935" width="9" style="49"/>
    <col min="7936" max="7937" width="2.625" style="49" customWidth="1"/>
    <col min="7938" max="7938" width="14.625" style="49" customWidth="1"/>
    <col min="7939" max="7939" width="10.625" style="49" customWidth="1"/>
    <col min="7940" max="7940" width="14.125" style="49" customWidth="1"/>
    <col min="7941" max="7941" width="8.625" style="49" customWidth="1"/>
    <col min="7942" max="7942" width="15.625" style="49" customWidth="1"/>
    <col min="7943" max="7943" width="6.25" style="49" customWidth="1"/>
    <col min="7944" max="8191" width="9" style="49"/>
    <col min="8192" max="8193" width="2.625" style="49" customWidth="1"/>
    <col min="8194" max="8194" width="14.625" style="49" customWidth="1"/>
    <col min="8195" max="8195" width="10.625" style="49" customWidth="1"/>
    <col min="8196" max="8196" width="14.125" style="49" customWidth="1"/>
    <col min="8197" max="8197" width="8.625" style="49" customWidth="1"/>
    <col min="8198" max="8198" width="15.625" style="49" customWidth="1"/>
    <col min="8199" max="8199" width="6.25" style="49" customWidth="1"/>
    <col min="8200" max="8447" width="9" style="49"/>
    <col min="8448" max="8449" width="2.625" style="49" customWidth="1"/>
    <col min="8450" max="8450" width="14.625" style="49" customWidth="1"/>
    <col min="8451" max="8451" width="10.625" style="49" customWidth="1"/>
    <col min="8452" max="8452" width="14.125" style="49" customWidth="1"/>
    <col min="8453" max="8453" width="8.625" style="49" customWidth="1"/>
    <col min="8454" max="8454" width="15.625" style="49" customWidth="1"/>
    <col min="8455" max="8455" width="6.25" style="49" customWidth="1"/>
    <col min="8456" max="8703" width="9" style="49"/>
    <col min="8704" max="8705" width="2.625" style="49" customWidth="1"/>
    <col min="8706" max="8706" width="14.625" style="49" customWidth="1"/>
    <col min="8707" max="8707" width="10.625" style="49" customWidth="1"/>
    <col min="8708" max="8708" width="14.125" style="49" customWidth="1"/>
    <col min="8709" max="8709" width="8.625" style="49" customWidth="1"/>
    <col min="8710" max="8710" width="15.625" style="49" customWidth="1"/>
    <col min="8711" max="8711" width="6.25" style="49" customWidth="1"/>
    <col min="8712" max="8959" width="9" style="49"/>
    <col min="8960" max="8961" width="2.625" style="49" customWidth="1"/>
    <col min="8962" max="8962" width="14.625" style="49" customWidth="1"/>
    <col min="8963" max="8963" width="10.625" style="49" customWidth="1"/>
    <col min="8964" max="8964" width="14.125" style="49" customWidth="1"/>
    <col min="8965" max="8965" width="8.625" style="49" customWidth="1"/>
    <col min="8966" max="8966" width="15.625" style="49" customWidth="1"/>
    <col min="8967" max="8967" width="6.25" style="49" customWidth="1"/>
    <col min="8968" max="9215" width="9" style="49"/>
    <col min="9216" max="9217" width="2.625" style="49" customWidth="1"/>
    <col min="9218" max="9218" width="14.625" style="49" customWidth="1"/>
    <col min="9219" max="9219" width="10.625" style="49" customWidth="1"/>
    <col min="9220" max="9220" width="14.125" style="49" customWidth="1"/>
    <col min="9221" max="9221" width="8.625" style="49" customWidth="1"/>
    <col min="9222" max="9222" width="15.625" style="49" customWidth="1"/>
    <col min="9223" max="9223" width="6.25" style="49" customWidth="1"/>
    <col min="9224" max="9471" width="9" style="49"/>
    <col min="9472" max="9473" width="2.625" style="49" customWidth="1"/>
    <col min="9474" max="9474" width="14.625" style="49" customWidth="1"/>
    <col min="9475" max="9475" width="10.625" style="49" customWidth="1"/>
    <col min="9476" max="9476" width="14.125" style="49" customWidth="1"/>
    <col min="9477" max="9477" width="8.625" style="49" customWidth="1"/>
    <col min="9478" max="9478" width="15.625" style="49" customWidth="1"/>
    <col min="9479" max="9479" width="6.25" style="49" customWidth="1"/>
    <col min="9480" max="9727" width="9" style="49"/>
    <col min="9728" max="9729" width="2.625" style="49" customWidth="1"/>
    <col min="9730" max="9730" width="14.625" style="49" customWidth="1"/>
    <col min="9731" max="9731" width="10.625" style="49" customWidth="1"/>
    <col min="9732" max="9732" width="14.125" style="49" customWidth="1"/>
    <col min="9733" max="9733" width="8.625" style="49" customWidth="1"/>
    <col min="9734" max="9734" width="15.625" style="49" customWidth="1"/>
    <col min="9735" max="9735" width="6.25" style="49" customWidth="1"/>
    <col min="9736" max="9983" width="9" style="49"/>
    <col min="9984" max="9985" width="2.625" style="49" customWidth="1"/>
    <col min="9986" max="9986" width="14.625" style="49" customWidth="1"/>
    <col min="9987" max="9987" width="10.625" style="49" customWidth="1"/>
    <col min="9988" max="9988" width="14.125" style="49" customWidth="1"/>
    <col min="9989" max="9989" width="8.625" style="49" customWidth="1"/>
    <col min="9990" max="9990" width="15.625" style="49" customWidth="1"/>
    <col min="9991" max="9991" width="6.25" style="49" customWidth="1"/>
    <col min="9992" max="10239" width="9" style="49"/>
    <col min="10240" max="10241" width="2.625" style="49" customWidth="1"/>
    <col min="10242" max="10242" width="14.625" style="49" customWidth="1"/>
    <col min="10243" max="10243" width="10.625" style="49" customWidth="1"/>
    <col min="10244" max="10244" width="14.125" style="49" customWidth="1"/>
    <col min="10245" max="10245" width="8.625" style="49" customWidth="1"/>
    <col min="10246" max="10246" width="15.625" style="49" customWidth="1"/>
    <col min="10247" max="10247" width="6.25" style="49" customWidth="1"/>
    <col min="10248" max="10495" width="9" style="49"/>
    <col min="10496" max="10497" width="2.625" style="49" customWidth="1"/>
    <col min="10498" max="10498" width="14.625" style="49" customWidth="1"/>
    <col min="10499" max="10499" width="10.625" style="49" customWidth="1"/>
    <col min="10500" max="10500" width="14.125" style="49" customWidth="1"/>
    <col min="10501" max="10501" width="8.625" style="49" customWidth="1"/>
    <col min="10502" max="10502" width="15.625" style="49" customWidth="1"/>
    <col min="10503" max="10503" width="6.25" style="49" customWidth="1"/>
    <col min="10504" max="10751" width="9" style="49"/>
    <col min="10752" max="10753" width="2.625" style="49" customWidth="1"/>
    <col min="10754" max="10754" width="14.625" style="49" customWidth="1"/>
    <col min="10755" max="10755" width="10.625" style="49" customWidth="1"/>
    <col min="10756" max="10756" width="14.125" style="49" customWidth="1"/>
    <col min="10757" max="10757" width="8.625" style="49" customWidth="1"/>
    <col min="10758" max="10758" width="15.625" style="49" customWidth="1"/>
    <col min="10759" max="10759" width="6.25" style="49" customWidth="1"/>
    <col min="10760" max="11007" width="9" style="49"/>
    <col min="11008" max="11009" width="2.625" style="49" customWidth="1"/>
    <col min="11010" max="11010" width="14.625" style="49" customWidth="1"/>
    <col min="11011" max="11011" width="10.625" style="49" customWidth="1"/>
    <col min="11012" max="11012" width="14.125" style="49" customWidth="1"/>
    <col min="11013" max="11013" width="8.625" style="49" customWidth="1"/>
    <col min="11014" max="11014" width="15.625" style="49" customWidth="1"/>
    <col min="11015" max="11015" width="6.25" style="49" customWidth="1"/>
    <col min="11016" max="11263" width="9" style="49"/>
    <col min="11264" max="11265" width="2.625" style="49" customWidth="1"/>
    <col min="11266" max="11266" width="14.625" style="49" customWidth="1"/>
    <col min="11267" max="11267" width="10.625" style="49" customWidth="1"/>
    <col min="11268" max="11268" width="14.125" style="49" customWidth="1"/>
    <col min="11269" max="11269" width="8.625" style="49" customWidth="1"/>
    <col min="11270" max="11270" width="15.625" style="49" customWidth="1"/>
    <col min="11271" max="11271" width="6.25" style="49" customWidth="1"/>
    <col min="11272" max="11519" width="9" style="49"/>
    <col min="11520" max="11521" width="2.625" style="49" customWidth="1"/>
    <col min="11522" max="11522" width="14.625" style="49" customWidth="1"/>
    <col min="11523" max="11523" width="10.625" style="49" customWidth="1"/>
    <col min="11524" max="11524" width="14.125" style="49" customWidth="1"/>
    <col min="11525" max="11525" width="8.625" style="49" customWidth="1"/>
    <col min="11526" max="11526" width="15.625" style="49" customWidth="1"/>
    <col min="11527" max="11527" width="6.25" style="49" customWidth="1"/>
    <col min="11528" max="11775" width="9" style="49"/>
    <col min="11776" max="11777" width="2.625" style="49" customWidth="1"/>
    <col min="11778" max="11778" width="14.625" style="49" customWidth="1"/>
    <col min="11779" max="11779" width="10.625" style="49" customWidth="1"/>
    <col min="11780" max="11780" width="14.125" style="49" customWidth="1"/>
    <col min="11781" max="11781" width="8.625" style="49" customWidth="1"/>
    <col min="11782" max="11782" width="15.625" style="49" customWidth="1"/>
    <col min="11783" max="11783" width="6.25" style="49" customWidth="1"/>
    <col min="11784" max="12031" width="9" style="49"/>
    <col min="12032" max="12033" width="2.625" style="49" customWidth="1"/>
    <col min="12034" max="12034" width="14.625" style="49" customWidth="1"/>
    <col min="12035" max="12035" width="10.625" style="49" customWidth="1"/>
    <col min="12036" max="12036" width="14.125" style="49" customWidth="1"/>
    <col min="12037" max="12037" width="8.625" style="49" customWidth="1"/>
    <col min="12038" max="12038" width="15.625" style="49" customWidth="1"/>
    <col min="12039" max="12039" width="6.25" style="49" customWidth="1"/>
    <col min="12040" max="12287" width="9" style="49"/>
    <col min="12288" max="12289" width="2.625" style="49" customWidth="1"/>
    <col min="12290" max="12290" width="14.625" style="49" customWidth="1"/>
    <col min="12291" max="12291" width="10.625" style="49" customWidth="1"/>
    <col min="12292" max="12292" width="14.125" style="49" customWidth="1"/>
    <col min="12293" max="12293" width="8.625" style="49" customWidth="1"/>
    <col min="12294" max="12294" width="15.625" style="49" customWidth="1"/>
    <col min="12295" max="12295" width="6.25" style="49" customWidth="1"/>
    <col min="12296" max="12543" width="9" style="49"/>
    <col min="12544" max="12545" width="2.625" style="49" customWidth="1"/>
    <col min="12546" max="12546" width="14.625" style="49" customWidth="1"/>
    <col min="12547" max="12547" width="10.625" style="49" customWidth="1"/>
    <col min="12548" max="12548" width="14.125" style="49" customWidth="1"/>
    <col min="12549" max="12549" width="8.625" style="49" customWidth="1"/>
    <col min="12550" max="12550" width="15.625" style="49" customWidth="1"/>
    <col min="12551" max="12551" width="6.25" style="49" customWidth="1"/>
    <col min="12552" max="12799" width="9" style="49"/>
    <col min="12800" max="12801" width="2.625" style="49" customWidth="1"/>
    <col min="12802" max="12802" width="14.625" style="49" customWidth="1"/>
    <col min="12803" max="12803" width="10.625" style="49" customWidth="1"/>
    <col min="12804" max="12804" width="14.125" style="49" customWidth="1"/>
    <col min="12805" max="12805" width="8.625" style="49" customWidth="1"/>
    <col min="12806" max="12806" width="15.625" style="49" customWidth="1"/>
    <col min="12807" max="12807" width="6.25" style="49" customWidth="1"/>
    <col min="12808" max="13055" width="9" style="49"/>
    <col min="13056" max="13057" width="2.625" style="49" customWidth="1"/>
    <col min="13058" max="13058" width="14.625" style="49" customWidth="1"/>
    <col min="13059" max="13059" width="10.625" style="49" customWidth="1"/>
    <col min="13060" max="13060" width="14.125" style="49" customWidth="1"/>
    <col min="13061" max="13061" width="8.625" style="49" customWidth="1"/>
    <col min="13062" max="13062" width="15.625" style="49" customWidth="1"/>
    <col min="13063" max="13063" width="6.25" style="49" customWidth="1"/>
    <col min="13064" max="13311" width="9" style="49"/>
    <col min="13312" max="13313" width="2.625" style="49" customWidth="1"/>
    <col min="13314" max="13314" width="14.625" style="49" customWidth="1"/>
    <col min="13315" max="13315" width="10.625" style="49" customWidth="1"/>
    <col min="13316" max="13316" width="14.125" style="49" customWidth="1"/>
    <col min="13317" max="13317" width="8.625" style="49" customWidth="1"/>
    <col min="13318" max="13318" width="15.625" style="49" customWidth="1"/>
    <col min="13319" max="13319" width="6.25" style="49" customWidth="1"/>
    <col min="13320" max="13567" width="9" style="49"/>
    <col min="13568" max="13569" width="2.625" style="49" customWidth="1"/>
    <col min="13570" max="13570" width="14.625" style="49" customWidth="1"/>
    <col min="13571" max="13571" width="10.625" style="49" customWidth="1"/>
    <col min="13572" max="13572" width="14.125" style="49" customWidth="1"/>
    <col min="13573" max="13573" width="8.625" style="49" customWidth="1"/>
    <col min="13574" max="13574" width="15.625" style="49" customWidth="1"/>
    <col min="13575" max="13575" width="6.25" style="49" customWidth="1"/>
    <col min="13576" max="13823" width="9" style="49"/>
    <col min="13824" max="13825" width="2.625" style="49" customWidth="1"/>
    <col min="13826" max="13826" width="14.625" style="49" customWidth="1"/>
    <col min="13827" max="13827" width="10.625" style="49" customWidth="1"/>
    <col min="13828" max="13828" width="14.125" style="49" customWidth="1"/>
    <col min="13829" max="13829" width="8.625" style="49" customWidth="1"/>
    <col min="13830" max="13830" width="15.625" style="49" customWidth="1"/>
    <col min="13831" max="13831" width="6.25" style="49" customWidth="1"/>
    <col min="13832" max="14079" width="9" style="49"/>
    <col min="14080" max="14081" width="2.625" style="49" customWidth="1"/>
    <col min="14082" max="14082" width="14.625" style="49" customWidth="1"/>
    <col min="14083" max="14083" width="10.625" style="49" customWidth="1"/>
    <col min="14084" max="14084" width="14.125" style="49" customWidth="1"/>
    <col min="14085" max="14085" width="8.625" style="49" customWidth="1"/>
    <col min="14086" max="14086" width="15.625" style="49" customWidth="1"/>
    <col min="14087" max="14087" width="6.25" style="49" customWidth="1"/>
    <col min="14088" max="14335" width="9" style="49"/>
    <col min="14336" max="14337" width="2.625" style="49" customWidth="1"/>
    <col min="14338" max="14338" width="14.625" style="49" customWidth="1"/>
    <col min="14339" max="14339" width="10.625" style="49" customWidth="1"/>
    <col min="14340" max="14340" width="14.125" style="49" customWidth="1"/>
    <col min="14341" max="14341" width="8.625" style="49" customWidth="1"/>
    <col min="14342" max="14342" width="15.625" style="49" customWidth="1"/>
    <col min="14343" max="14343" width="6.25" style="49" customWidth="1"/>
    <col min="14344" max="14591" width="9" style="49"/>
    <col min="14592" max="14593" width="2.625" style="49" customWidth="1"/>
    <col min="14594" max="14594" width="14.625" style="49" customWidth="1"/>
    <col min="14595" max="14595" width="10.625" style="49" customWidth="1"/>
    <col min="14596" max="14596" width="14.125" style="49" customWidth="1"/>
    <col min="14597" max="14597" width="8.625" style="49" customWidth="1"/>
    <col min="14598" max="14598" width="15.625" style="49" customWidth="1"/>
    <col min="14599" max="14599" width="6.25" style="49" customWidth="1"/>
    <col min="14600" max="14847" width="9" style="49"/>
    <col min="14848" max="14849" width="2.625" style="49" customWidth="1"/>
    <col min="14850" max="14850" width="14.625" style="49" customWidth="1"/>
    <col min="14851" max="14851" width="10.625" style="49" customWidth="1"/>
    <col min="14852" max="14852" width="14.125" style="49" customWidth="1"/>
    <col min="14853" max="14853" width="8.625" style="49" customWidth="1"/>
    <col min="14854" max="14854" width="15.625" style="49" customWidth="1"/>
    <col min="14855" max="14855" width="6.25" style="49" customWidth="1"/>
    <col min="14856" max="15103" width="9" style="49"/>
    <col min="15104" max="15105" width="2.625" style="49" customWidth="1"/>
    <col min="15106" max="15106" width="14.625" style="49" customWidth="1"/>
    <col min="15107" max="15107" width="10.625" style="49" customWidth="1"/>
    <col min="15108" max="15108" width="14.125" style="49" customWidth="1"/>
    <col min="15109" max="15109" width="8.625" style="49" customWidth="1"/>
    <col min="15110" max="15110" width="15.625" style="49" customWidth="1"/>
    <col min="15111" max="15111" width="6.25" style="49" customWidth="1"/>
    <col min="15112" max="15359" width="9" style="49"/>
    <col min="15360" max="15361" width="2.625" style="49" customWidth="1"/>
    <col min="15362" max="15362" width="14.625" style="49" customWidth="1"/>
    <col min="15363" max="15363" width="10.625" style="49" customWidth="1"/>
    <col min="15364" max="15364" width="14.125" style="49" customWidth="1"/>
    <col min="15365" max="15365" width="8.625" style="49" customWidth="1"/>
    <col min="15366" max="15366" width="15.625" style="49" customWidth="1"/>
    <col min="15367" max="15367" width="6.25" style="49" customWidth="1"/>
    <col min="15368" max="15615" width="9" style="49"/>
    <col min="15616" max="15617" width="2.625" style="49" customWidth="1"/>
    <col min="15618" max="15618" width="14.625" style="49" customWidth="1"/>
    <col min="15619" max="15619" width="10.625" style="49" customWidth="1"/>
    <col min="15620" max="15620" width="14.125" style="49" customWidth="1"/>
    <col min="15621" max="15621" width="8.625" style="49" customWidth="1"/>
    <col min="15622" max="15622" width="15.625" style="49" customWidth="1"/>
    <col min="15623" max="15623" width="6.25" style="49" customWidth="1"/>
    <col min="15624" max="15871" width="9" style="49"/>
    <col min="15872" max="15873" width="2.625" style="49" customWidth="1"/>
    <col min="15874" max="15874" width="14.625" style="49" customWidth="1"/>
    <col min="15875" max="15875" width="10.625" style="49" customWidth="1"/>
    <col min="15876" max="15876" width="14.125" style="49" customWidth="1"/>
    <col min="15877" max="15877" width="8.625" style="49" customWidth="1"/>
    <col min="15878" max="15878" width="15.625" style="49" customWidth="1"/>
    <col min="15879" max="15879" width="6.25" style="49" customWidth="1"/>
    <col min="15880" max="16127" width="9" style="49"/>
    <col min="16128" max="16129" width="2.625" style="49" customWidth="1"/>
    <col min="16130" max="16130" width="14.625" style="49" customWidth="1"/>
    <col min="16131" max="16131" width="10.625" style="49" customWidth="1"/>
    <col min="16132" max="16132" width="14.125" style="49" customWidth="1"/>
    <col min="16133" max="16133" width="8.625" style="49" customWidth="1"/>
    <col min="16134" max="16134" width="15.625" style="49" customWidth="1"/>
    <col min="16135" max="16135" width="6.25" style="49" customWidth="1"/>
    <col min="16136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428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72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24.75" customHeight="1" thickTop="1" x14ac:dyDescent="0.15">
      <c r="A5" s="316">
        <v>1</v>
      </c>
      <c r="B5" s="157">
        <f>DATE(基本データ!$F$4,4,$A5)</f>
        <v>45383</v>
      </c>
      <c r="C5" s="55" t="s">
        <v>503</v>
      </c>
      <c r="D5" s="524"/>
      <c r="E5" s="525"/>
      <c r="F5" s="55"/>
      <c r="G5" s="270" t="str">
        <f>年間行事!D4</f>
        <v>（セ）第１回研修【オンライン研修】（1～8日まで）</v>
      </c>
    </row>
    <row r="6" spans="1:7" ht="21.75" customHeight="1" x14ac:dyDescent="0.15">
      <c r="A6" s="316">
        <v>2</v>
      </c>
      <c r="B6" s="157">
        <f>DATE(基本データ!$F$4,4,$A6)</f>
        <v>45384</v>
      </c>
      <c r="C6" s="55"/>
      <c r="D6" s="506"/>
      <c r="E6" s="507"/>
      <c r="F6" s="55"/>
      <c r="G6" s="264">
        <f>年間行事!D5</f>
        <v>0</v>
      </c>
    </row>
    <row r="7" spans="1:7" ht="24" customHeight="1" x14ac:dyDescent="0.15">
      <c r="A7" s="316">
        <v>3</v>
      </c>
      <c r="B7" s="157">
        <f>DATE(基本データ!$F$4,4,$A7)</f>
        <v>45385</v>
      </c>
      <c r="C7" s="263" t="s">
        <v>176</v>
      </c>
      <c r="D7" s="504" t="s">
        <v>177</v>
      </c>
      <c r="E7" s="505"/>
      <c r="F7" s="55" t="s">
        <v>135</v>
      </c>
      <c r="G7" s="264">
        <f>年間行事!D6</f>
        <v>0</v>
      </c>
    </row>
    <row r="8" spans="1:7" ht="17.25" customHeight="1" x14ac:dyDescent="0.15">
      <c r="A8" s="316">
        <v>4</v>
      </c>
      <c r="B8" s="157">
        <f>DATE(基本データ!$F$4,4,$A8)</f>
        <v>45386</v>
      </c>
      <c r="C8" s="55"/>
      <c r="D8" s="506"/>
      <c r="E8" s="507"/>
      <c r="F8" s="55"/>
      <c r="G8" s="264">
        <f>年間行事!D7</f>
        <v>0</v>
      </c>
    </row>
    <row r="9" spans="1:7" ht="21.75" customHeight="1" x14ac:dyDescent="0.15">
      <c r="A9" s="316">
        <v>5</v>
      </c>
      <c r="B9" s="157">
        <f>DATE(基本データ!$F$4,4,$A9)</f>
        <v>45387</v>
      </c>
      <c r="C9" s="263"/>
      <c r="D9" s="504"/>
      <c r="E9" s="505"/>
      <c r="F9" s="55"/>
      <c r="G9" s="264">
        <f>年間行事!D8</f>
        <v>0</v>
      </c>
    </row>
    <row r="10" spans="1:7" ht="17.25" customHeight="1" x14ac:dyDescent="0.15">
      <c r="A10" s="316">
        <v>6</v>
      </c>
      <c r="B10" s="157">
        <f>DATE(基本データ!$F$4,4,$A10)</f>
        <v>45388</v>
      </c>
      <c r="C10" s="263"/>
      <c r="D10" s="504"/>
      <c r="E10" s="505"/>
      <c r="F10" s="55"/>
      <c r="G10" s="264">
        <f>年間行事!D9</f>
        <v>0</v>
      </c>
    </row>
    <row r="11" spans="1:7" ht="17.25" customHeight="1" x14ac:dyDescent="0.15">
      <c r="A11" s="316">
        <v>7</v>
      </c>
      <c r="B11" s="157">
        <f>DATE(基本データ!$F$4,4,$A11)</f>
        <v>45389</v>
      </c>
      <c r="C11" s="55"/>
      <c r="D11" s="506"/>
      <c r="E11" s="507"/>
      <c r="F11" s="55"/>
      <c r="G11" s="264">
        <f>年間行事!D10</f>
        <v>0</v>
      </c>
    </row>
    <row r="12" spans="1:7" ht="17.25" customHeight="1" x14ac:dyDescent="0.15">
      <c r="A12" s="316">
        <v>8</v>
      </c>
      <c r="B12" s="157">
        <f>DATE(基本データ!$F$4,4,$A12)</f>
        <v>45390</v>
      </c>
      <c r="C12" s="55"/>
      <c r="D12" s="506"/>
      <c r="E12" s="507"/>
      <c r="F12" s="55"/>
      <c r="G12" s="264">
        <f>年間行事!D11</f>
        <v>0</v>
      </c>
    </row>
    <row r="13" spans="1:7" ht="17.25" customHeight="1" x14ac:dyDescent="0.15">
      <c r="A13" s="316">
        <v>9</v>
      </c>
      <c r="B13" s="157">
        <f>DATE(基本データ!$F$4,4,$A13)</f>
        <v>45391</v>
      </c>
      <c r="C13" s="55"/>
      <c r="D13" s="506"/>
      <c r="E13" s="507"/>
      <c r="F13" s="55"/>
      <c r="G13" s="264">
        <f>年間行事!D12</f>
        <v>0</v>
      </c>
    </row>
    <row r="14" spans="1:7" ht="45" customHeight="1" x14ac:dyDescent="0.15">
      <c r="A14" s="316">
        <v>10</v>
      </c>
      <c r="B14" s="157">
        <f>DATE(基本データ!$F$4,4,$A14)</f>
        <v>45392</v>
      </c>
      <c r="C14" s="55" t="s">
        <v>430</v>
      </c>
      <c r="D14" s="506" t="s">
        <v>431</v>
      </c>
      <c r="E14" s="507"/>
      <c r="F14" s="55" t="s">
        <v>333</v>
      </c>
      <c r="G14" s="264">
        <f>年間行事!D13</f>
        <v>0</v>
      </c>
    </row>
    <row r="15" spans="1:7" s="155" customFormat="1" ht="17.25" customHeight="1" x14ac:dyDescent="0.15">
      <c r="A15" s="316">
        <v>11</v>
      </c>
      <c r="B15" s="157">
        <f>DATE(基本データ!$F$4,4,$A15)</f>
        <v>45393</v>
      </c>
      <c r="C15" s="55"/>
      <c r="D15" s="506"/>
      <c r="E15" s="507"/>
      <c r="F15" s="55"/>
      <c r="G15" s="264">
        <f>年間行事!D14</f>
        <v>0</v>
      </c>
    </row>
    <row r="16" spans="1:7" ht="42" customHeight="1" x14ac:dyDescent="0.15">
      <c r="A16" s="316">
        <v>12</v>
      </c>
      <c r="B16" s="157">
        <f>DATE(基本データ!$F$4,4,$A16)</f>
        <v>45394</v>
      </c>
      <c r="C16" s="55" t="s">
        <v>178</v>
      </c>
      <c r="D16" s="506" t="s">
        <v>179</v>
      </c>
      <c r="E16" s="507"/>
      <c r="F16" s="55" t="s">
        <v>206</v>
      </c>
      <c r="G16" s="264">
        <f>年間行事!D15</f>
        <v>0</v>
      </c>
    </row>
    <row r="17" spans="1:7" ht="17.25" customHeight="1" x14ac:dyDescent="0.15">
      <c r="A17" s="316">
        <v>13</v>
      </c>
      <c r="B17" s="157">
        <f>DATE(基本データ!$F$4,4,$A17)</f>
        <v>45395</v>
      </c>
      <c r="C17" s="55"/>
      <c r="D17" s="506"/>
      <c r="E17" s="507"/>
      <c r="F17" s="55"/>
      <c r="G17" s="264">
        <f>年間行事!D16</f>
        <v>0</v>
      </c>
    </row>
    <row r="18" spans="1:7" ht="17.25" customHeight="1" x14ac:dyDescent="0.15">
      <c r="A18" s="316">
        <v>14</v>
      </c>
      <c r="B18" s="157">
        <f>DATE(基本データ!$F$4,4,$A18)</f>
        <v>45396</v>
      </c>
      <c r="C18" s="55"/>
      <c r="D18" s="506"/>
      <c r="E18" s="507"/>
      <c r="F18" s="55"/>
      <c r="G18" s="264">
        <f>年間行事!D17</f>
        <v>0</v>
      </c>
    </row>
    <row r="19" spans="1:7" ht="17.25" customHeight="1" x14ac:dyDescent="0.15">
      <c r="A19" s="316">
        <v>15</v>
      </c>
      <c r="B19" s="157">
        <f>DATE(基本データ!$F$4,4,$A19)</f>
        <v>45397</v>
      </c>
      <c r="C19" s="55"/>
      <c r="D19" s="506"/>
      <c r="E19" s="507"/>
      <c r="F19" s="55"/>
      <c r="G19" s="264">
        <f>年間行事!D18</f>
        <v>0</v>
      </c>
    </row>
    <row r="20" spans="1:7" ht="17.25" customHeight="1" x14ac:dyDescent="0.15">
      <c r="A20" s="316">
        <v>16</v>
      </c>
      <c r="B20" s="157">
        <f>DATE(基本データ!$F$4,4,$A20)</f>
        <v>45398</v>
      </c>
      <c r="C20" s="55"/>
      <c r="D20" s="506"/>
      <c r="E20" s="507"/>
      <c r="F20" s="55"/>
      <c r="G20" s="264">
        <f>年間行事!D19</f>
        <v>0</v>
      </c>
    </row>
    <row r="21" spans="1:7" ht="36.75" customHeight="1" x14ac:dyDescent="0.15">
      <c r="A21" s="316">
        <v>17</v>
      </c>
      <c r="B21" s="157">
        <f>DATE(基本データ!$F$4,4,$A21)</f>
        <v>45399</v>
      </c>
      <c r="C21" s="55" t="s">
        <v>326</v>
      </c>
      <c r="D21" s="506" t="s">
        <v>264</v>
      </c>
      <c r="E21" s="507"/>
      <c r="F21" s="55" t="s">
        <v>258</v>
      </c>
      <c r="G21" s="264">
        <f>年間行事!D20</f>
        <v>0</v>
      </c>
    </row>
    <row r="22" spans="1:7" ht="17.25" customHeight="1" x14ac:dyDescent="0.15">
      <c r="A22" s="316">
        <v>18</v>
      </c>
      <c r="B22" s="157">
        <f>DATE(基本データ!$F$4,4,$A22)</f>
        <v>45400</v>
      </c>
      <c r="C22" s="55"/>
      <c r="D22" s="506"/>
      <c r="E22" s="507"/>
      <c r="F22" s="55"/>
      <c r="G22" s="264">
        <f>年間行事!D21</f>
        <v>0</v>
      </c>
    </row>
    <row r="23" spans="1:7" ht="37.5" customHeight="1" x14ac:dyDescent="0.15">
      <c r="A23" s="316">
        <v>19</v>
      </c>
      <c r="B23" s="157">
        <f>DATE(基本データ!$F$4,4,$A23)</f>
        <v>45401</v>
      </c>
      <c r="C23" s="55" t="s">
        <v>363</v>
      </c>
      <c r="D23" s="504" t="s">
        <v>364</v>
      </c>
      <c r="E23" s="505"/>
      <c r="F23" s="55" t="s">
        <v>365</v>
      </c>
      <c r="G23" s="264">
        <f>年間行事!D22</f>
        <v>0</v>
      </c>
    </row>
    <row r="24" spans="1:7" ht="13.5" customHeight="1" x14ac:dyDescent="0.15">
      <c r="A24" s="316">
        <v>20</v>
      </c>
      <c r="B24" s="157">
        <f>DATE(基本データ!$F$4,4,$A24)</f>
        <v>45402</v>
      </c>
      <c r="C24" s="55"/>
      <c r="D24" s="506"/>
      <c r="E24" s="507"/>
      <c r="F24" s="55"/>
      <c r="G24" s="264">
        <f>年間行事!D23</f>
        <v>0</v>
      </c>
    </row>
    <row r="25" spans="1:7" ht="17.25" customHeight="1" x14ac:dyDescent="0.15">
      <c r="A25" s="316">
        <v>21</v>
      </c>
      <c r="B25" s="157">
        <f>DATE(基本データ!$F$4,4,$A25)</f>
        <v>45403</v>
      </c>
      <c r="C25" s="55"/>
      <c r="D25" s="504"/>
      <c r="E25" s="505"/>
      <c r="F25" s="55"/>
      <c r="G25" s="264">
        <f>年間行事!D24</f>
        <v>0</v>
      </c>
    </row>
    <row r="26" spans="1:7" ht="17.25" customHeight="1" x14ac:dyDescent="0.15">
      <c r="A26" s="316">
        <v>22</v>
      </c>
      <c r="B26" s="157">
        <f>DATE(基本データ!$F$4,4,$A26)</f>
        <v>45404</v>
      </c>
      <c r="C26" s="55"/>
      <c r="D26" s="504"/>
      <c r="E26" s="505"/>
      <c r="F26" s="55"/>
      <c r="G26" s="264">
        <f>年間行事!D25</f>
        <v>0</v>
      </c>
    </row>
    <row r="27" spans="1:7" ht="17.25" customHeight="1" x14ac:dyDescent="0.15">
      <c r="A27" s="316">
        <v>23</v>
      </c>
      <c r="B27" s="157">
        <f>DATE(基本データ!$F$4,4,$A27)</f>
        <v>45405</v>
      </c>
      <c r="C27" s="55"/>
      <c r="D27" s="506"/>
      <c r="E27" s="507"/>
      <c r="F27" s="55"/>
      <c r="G27" s="264">
        <f>年間行事!D26</f>
        <v>0</v>
      </c>
    </row>
    <row r="28" spans="1:7" ht="35.25" customHeight="1" x14ac:dyDescent="0.15">
      <c r="A28" s="316">
        <v>24</v>
      </c>
      <c r="B28" s="157">
        <f>DATE(基本データ!$F$4,4,$A28)</f>
        <v>45406</v>
      </c>
      <c r="C28" s="55" t="s">
        <v>265</v>
      </c>
      <c r="D28" s="506" t="s">
        <v>266</v>
      </c>
      <c r="E28" s="507"/>
      <c r="F28" s="55" t="s">
        <v>258</v>
      </c>
      <c r="G28" s="264">
        <f>年間行事!D27</f>
        <v>0</v>
      </c>
    </row>
    <row r="29" spans="1:7" ht="17.25" customHeight="1" x14ac:dyDescent="0.15">
      <c r="A29" s="316">
        <v>25</v>
      </c>
      <c r="B29" s="157">
        <f>DATE(基本データ!$F$4,4,$A29)</f>
        <v>45407</v>
      </c>
      <c r="C29" s="55"/>
      <c r="D29" s="506"/>
      <c r="E29" s="507"/>
      <c r="F29" s="55"/>
      <c r="G29" s="264">
        <f>年間行事!D28</f>
        <v>0</v>
      </c>
    </row>
    <row r="30" spans="1:7" ht="36.75" customHeight="1" x14ac:dyDescent="0.15">
      <c r="A30" s="316">
        <v>26</v>
      </c>
      <c r="B30" s="157">
        <f>DATE(基本データ!$F$4,4,$A30)</f>
        <v>45408</v>
      </c>
      <c r="C30" s="55"/>
      <c r="D30" s="506"/>
      <c r="E30" s="507"/>
      <c r="F30" s="55"/>
      <c r="G30" s="264">
        <f>年間行事!D29</f>
        <v>0</v>
      </c>
    </row>
    <row r="31" spans="1:7" ht="14.25" customHeight="1" x14ac:dyDescent="0.15">
      <c r="A31" s="316">
        <v>27</v>
      </c>
      <c r="B31" s="157">
        <f>DATE(基本データ!$F$4,4,$A31)</f>
        <v>45409</v>
      </c>
      <c r="C31" s="55"/>
      <c r="D31" s="506"/>
      <c r="E31" s="507"/>
      <c r="F31" s="55"/>
      <c r="G31" s="264">
        <f>年間行事!D30</f>
        <v>0</v>
      </c>
    </row>
    <row r="32" spans="1:7" ht="17.25" customHeight="1" x14ac:dyDescent="0.15">
      <c r="A32" s="316">
        <v>28</v>
      </c>
      <c r="B32" s="157">
        <f>DATE(基本データ!$F$4,4,$A32)</f>
        <v>45410</v>
      </c>
      <c r="C32" s="55"/>
      <c r="D32" s="506"/>
      <c r="E32" s="507"/>
      <c r="F32" s="55"/>
      <c r="G32" s="264">
        <f>年間行事!D31</f>
        <v>0</v>
      </c>
    </row>
    <row r="33" spans="1:7" ht="17.25" customHeight="1" x14ac:dyDescent="0.15">
      <c r="A33" s="316">
        <v>29</v>
      </c>
      <c r="B33" s="157">
        <f>DATE(基本データ!$F$4,4,$A33)</f>
        <v>45411</v>
      </c>
      <c r="C33" s="55"/>
      <c r="D33" s="506"/>
      <c r="E33" s="507"/>
      <c r="F33" s="55"/>
      <c r="G33" s="264" t="str">
        <f>年間行事!D32</f>
        <v>昭和の日</v>
      </c>
    </row>
    <row r="34" spans="1:7" ht="17.25" customHeight="1" x14ac:dyDescent="0.15">
      <c r="A34" s="316">
        <v>30</v>
      </c>
      <c r="B34" s="157">
        <f>DATE(基本データ!$F$4,4,$A34)</f>
        <v>45412</v>
      </c>
      <c r="C34" s="55"/>
      <c r="D34" s="506"/>
      <c r="E34" s="507"/>
      <c r="F34" s="55"/>
      <c r="G34" s="264">
        <f>年間行事!D33</f>
        <v>0</v>
      </c>
    </row>
    <row r="35" spans="1:7" ht="17.25" customHeight="1" thickBot="1" x14ac:dyDescent="0.2">
      <c r="A35" s="56"/>
      <c r="B35" s="57"/>
      <c r="C35" s="58"/>
      <c r="D35" s="517"/>
      <c r="E35" s="518"/>
      <c r="F35" s="58"/>
      <c r="G35" s="271">
        <f>年間行事!D34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1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</f>
        <v>1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11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</f>
        <v>11</v>
      </c>
      <c r="G39" s="268"/>
    </row>
  </sheetData>
  <mergeCells count="39">
    <mergeCell ref="A1:C1"/>
    <mergeCell ref="D1:F1"/>
    <mergeCell ref="D21:E21"/>
    <mergeCell ref="D14:E14"/>
    <mergeCell ref="D18:E18"/>
    <mergeCell ref="D20:E20"/>
    <mergeCell ref="D19:E19"/>
    <mergeCell ref="D5:E5"/>
    <mergeCell ref="D6:E6"/>
    <mergeCell ref="D4:E4"/>
    <mergeCell ref="A3:G3"/>
    <mergeCell ref="D11:E11"/>
    <mergeCell ref="D7:E7"/>
    <mergeCell ref="D8:E8"/>
    <mergeCell ref="A36:B39"/>
    <mergeCell ref="D32:E32"/>
    <mergeCell ref="D33:E33"/>
    <mergeCell ref="D27:E27"/>
    <mergeCell ref="D36:D37"/>
    <mergeCell ref="D38:D39"/>
    <mergeCell ref="D34:E34"/>
    <mergeCell ref="D35:E35"/>
    <mergeCell ref="D31:E31"/>
    <mergeCell ref="D30:E30"/>
    <mergeCell ref="D28:E28"/>
    <mergeCell ref="D29:E29"/>
    <mergeCell ref="C36:C39"/>
    <mergeCell ref="D26:E26"/>
    <mergeCell ref="D25:E25"/>
    <mergeCell ref="D17:E17"/>
    <mergeCell ref="D9:E9"/>
    <mergeCell ref="D10:E10"/>
    <mergeCell ref="D15:E15"/>
    <mergeCell ref="D16:E16"/>
    <mergeCell ref="D12:E12"/>
    <mergeCell ref="D13:E13"/>
    <mergeCell ref="D23:E23"/>
    <mergeCell ref="D22:E22"/>
    <mergeCell ref="D24:E24"/>
  </mergeCells>
  <phoneticPr fontId="2"/>
  <conditionalFormatting sqref="A35:B35 D35">
    <cfRule type="expression" dxfId="1949" priority="508" stopIfTrue="1">
      <formula>$A35=""</formula>
    </cfRule>
    <cfRule type="expression" dxfId="1948" priority="509" stopIfTrue="1">
      <formula>OR(WEEKDAY($B35,2)&gt;5,COUNTIF(祝日,$B35)&gt;0)</formula>
    </cfRule>
    <cfRule type="expression" dxfId="1947" priority="510" stopIfTrue="1">
      <formula>AND(WEEKDAY($B35)=7,(AND(WEEKDAY($B35,2)=6,COUNTIF(祝日,$B35)=0)))</formula>
    </cfRule>
  </conditionalFormatting>
  <conditionalFormatting sqref="G5 G7 G9 G11 G13 G15 G17 G19 G21 G23 G25 G27 G29 G31 G33">
    <cfRule type="expression" dxfId="1946" priority="499" stopIfTrue="1">
      <formula>$A5=""</formula>
    </cfRule>
    <cfRule type="expression" dxfId="1945" priority="500" stopIfTrue="1">
      <formula>OR(WEEKDAY($B5,2)&gt;5,COUNTIF(祝日,$B5)&gt;0)</formula>
    </cfRule>
    <cfRule type="expression" dxfId="1944" priority="501" stopIfTrue="1">
      <formula>AND(WEEKDAY($B5)=7,(AND(WEEKDAY($B5,2)=6,COUNTIF(祝日,$B5)=0)))</formula>
    </cfRule>
  </conditionalFormatting>
  <conditionalFormatting sqref="F5 A5:D5 A7:B7 A9:B9 A11:B11 A13:B13 A15:B15 A17:B17 A19:B19 A21:B21 A23:B23 A25:B25 A27:B27 A29:B29 A31:B31 A33:B33">
    <cfRule type="expression" dxfId="1943" priority="496" stopIfTrue="1">
      <formula>$A5=""</formula>
    </cfRule>
    <cfRule type="expression" dxfId="1942" priority="497" stopIfTrue="1">
      <formula>OR(WEEKDAY($B5,2)&gt;5,COUNTIF(祝日,$B5)&gt;0)</formula>
    </cfRule>
    <cfRule type="expression" dxfId="1941" priority="498" stopIfTrue="1">
      <formula>AND(WEEKDAY($B5)=7,(AND(WEEKDAY($B5,2)=6,COUNTIF(祝日,$B5)=0)))</formula>
    </cfRule>
  </conditionalFormatting>
  <conditionalFormatting sqref="F10 C10:D10">
    <cfRule type="expression" dxfId="1940" priority="397" stopIfTrue="1">
      <formula>$A10=""</formula>
    </cfRule>
    <cfRule type="expression" dxfId="1939" priority="398" stopIfTrue="1">
      <formula>OR(WEEKDAY($B10,2)&gt;5,COUNTIF(祝日,$B10)&gt;0)</formula>
    </cfRule>
    <cfRule type="expression" dxfId="1938" priority="399" stopIfTrue="1">
      <formula>AND(WEEKDAY($B10)=7,(AND(WEEKDAY($B10,2)=6,COUNTIF(祝日,$B10)=0)))</formula>
    </cfRule>
  </conditionalFormatting>
  <conditionalFormatting sqref="F8 C8:D8">
    <cfRule type="expression" dxfId="1937" priority="415" stopIfTrue="1">
      <formula>$A8=""</formula>
    </cfRule>
    <cfRule type="expression" dxfId="1936" priority="416" stopIfTrue="1">
      <formula>OR(WEEKDAY($B8,2)&gt;5,COUNTIF(祝日,$B8)&gt;0)</formula>
    </cfRule>
    <cfRule type="expression" dxfId="1935" priority="417" stopIfTrue="1">
      <formula>AND(WEEKDAY($B8)=7,(AND(WEEKDAY($B8,2)=6,COUNTIF(祝日,$B8)=0)))</formula>
    </cfRule>
  </conditionalFormatting>
  <conditionalFormatting sqref="F11 C11:D11">
    <cfRule type="expression" dxfId="1934" priority="388" stopIfTrue="1">
      <formula>$A11=""</formula>
    </cfRule>
    <cfRule type="expression" dxfId="1933" priority="389" stopIfTrue="1">
      <formula>OR(WEEKDAY($B11,2)&gt;5,COUNTIF(祝日,$B11)&gt;0)</formula>
    </cfRule>
    <cfRule type="expression" dxfId="1932" priority="390" stopIfTrue="1">
      <formula>AND(WEEKDAY($B11)=7,(AND(WEEKDAY($B11,2)=6,COUNTIF(祝日,$B11)=0)))</formula>
    </cfRule>
  </conditionalFormatting>
  <conditionalFormatting sqref="F12 C12:D12">
    <cfRule type="expression" dxfId="1931" priority="379" stopIfTrue="1">
      <formula>$A12=""</formula>
    </cfRule>
    <cfRule type="expression" dxfId="1930" priority="380" stopIfTrue="1">
      <formula>OR(WEEKDAY($B12,2)&gt;5,COUNTIF(祝日,$B12)&gt;0)</formula>
    </cfRule>
    <cfRule type="expression" dxfId="1929" priority="381" stopIfTrue="1">
      <formula>AND(WEEKDAY($B12)=7,(AND(WEEKDAY($B12,2)=6,COUNTIF(祝日,$B12)=0)))</formula>
    </cfRule>
  </conditionalFormatting>
  <conditionalFormatting sqref="F13 C13:D13">
    <cfRule type="expression" dxfId="1928" priority="370" stopIfTrue="1">
      <formula>$A13=""</formula>
    </cfRule>
    <cfRule type="expression" dxfId="1927" priority="371" stopIfTrue="1">
      <formula>OR(WEEKDAY($B13,2)&gt;5,COUNTIF(祝日,$B13)&gt;0)</formula>
    </cfRule>
    <cfRule type="expression" dxfId="1926" priority="372" stopIfTrue="1">
      <formula>AND(WEEKDAY($B13)=7,(AND(WEEKDAY($B13,2)=6,COUNTIF(祝日,$B13)=0)))</formula>
    </cfRule>
  </conditionalFormatting>
  <conditionalFormatting sqref="F17 C17:D17">
    <cfRule type="expression" dxfId="1925" priority="334" stopIfTrue="1">
      <formula>$A17=""</formula>
    </cfRule>
    <cfRule type="expression" dxfId="1924" priority="335" stopIfTrue="1">
      <formula>OR(WEEKDAY($B17,2)&gt;5,COUNTIF(祝日,$B17)&gt;0)</formula>
    </cfRule>
    <cfRule type="expression" dxfId="1923" priority="336" stopIfTrue="1">
      <formula>AND(WEEKDAY($B17)=7,(AND(WEEKDAY($B17,2)=6,COUNTIF(祝日,$B17)=0)))</formula>
    </cfRule>
  </conditionalFormatting>
  <conditionalFormatting sqref="F20 C20:D20">
    <cfRule type="expression" dxfId="1922" priority="307" stopIfTrue="1">
      <formula>$A20=""</formula>
    </cfRule>
    <cfRule type="expression" dxfId="1921" priority="308" stopIfTrue="1">
      <formula>OR(WEEKDAY($B20,2)&gt;5,COUNTIF(祝日,$B20)&gt;0)</formula>
    </cfRule>
    <cfRule type="expression" dxfId="1920" priority="309" stopIfTrue="1">
      <formula>AND(WEEKDAY($B20)=7,(AND(WEEKDAY($B20,2)=6,COUNTIF(祝日,$B20)=0)))</formula>
    </cfRule>
  </conditionalFormatting>
  <conditionalFormatting sqref="F29 C29:D29">
    <cfRule type="expression" dxfId="1919" priority="235" stopIfTrue="1">
      <formula>$A29=""</formula>
    </cfRule>
    <cfRule type="expression" dxfId="1918" priority="236" stopIfTrue="1">
      <formula>OR(WEEKDAY($B29,2)&gt;5,COUNTIF(祝日,$B29)&gt;0)</formula>
    </cfRule>
    <cfRule type="expression" dxfId="1917" priority="237" stopIfTrue="1">
      <formula>AND(WEEKDAY($B29)=7,(AND(WEEKDAY($B29,2)=6,COUNTIF(祝日,$B29)=0)))</formula>
    </cfRule>
  </conditionalFormatting>
  <conditionalFormatting sqref="F32 C32:D32">
    <cfRule type="expression" dxfId="1916" priority="208" stopIfTrue="1">
      <formula>$A32=""</formula>
    </cfRule>
    <cfRule type="expression" dxfId="1915" priority="209" stopIfTrue="1">
      <formula>OR(WEEKDAY($B32,2)&gt;5,COUNTIF(祝日,$B32)&gt;0)</formula>
    </cfRule>
    <cfRule type="expression" dxfId="1914" priority="210" stopIfTrue="1">
      <formula>AND(WEEKDAY($B32)=7,(AND(WEEKDAY($B32,2)=6,COUNTIF(祝日,$B32)=0)))</formula>
    </cfRule>
  </conditionalFormatting>
  <conditionalFormatting sqref="F34 C34:D34">
    <cfRule type="expression" dxfId="1913" priority="190" stopIfTrue="1">
      <formula>$A34=""</formula>
    </cfRule>
    <cfRule type="expression" dxfId="1912" priority="191" stopIfTrue="1">
      <formula>OR(WEEKDAY($B34,2)&gt;5,COUNTIF(祝日,$B34)&gt;0)</formula>
    </cfRule>
    <cfRule type="expression" dxfId="1911" priority="192" stopIfTrue="1">
      <formula>AND(WEEKDAY($B34)=7,(AND(WEEKDAY($B34,2)=6,COUNTIF(祝日,$B34)=0)))</formula>
    </cfRule>
  </conditionalFormatting>
  <conditionalFormatting sqref="F33 C33:D33">
    <cfRule type="expression" dxfId="1910" priority="199" stopIfTrue="1">
      <formula>$A33=""</formula>
    </cfRule>
    <cfRule type="expression" dxfId="1909" priority="200" stopIfTrue="1">
      <formula>OR(WEEKDAY($B33,2)&gt;5,COUNTIF(祝日,$B33)&gt;0)</formula>
    </cfRule>
    <cfRule type="expression" dxfId="1908" priority="201" stopIfTrue="1">
      <formula>AND(WEEKDAY($B33)=7,(AND(WEEKDAY($B33,2)=6,COUNTIF(祝日,$B33)=0)))</formula>
    </cfRule>
  </conditionalFormatting>
  <conditionalFormatting sqref="F24 C24:D24">
    <cfRule type="expression" dxfId="1907" priority="127" stopIfTrue="1">
      <formula>$A24=""</formula>
    </cfRule>
    <cfRule type="expression" dxfId="1906" priority="128" stopIfTrue="1">
      <formula>OR(WEEKDAY($B24,2)&gt;5,COUNTIF(祝日,$B24)&gt;0)</formula>
    </cfRule>
    <cfRule type="expression" dxfId="1905" priority="129" stopIfTrue="1">
      <formula>AND(WEEKDAY($B24)=7,(AND(WEEKDAY($B24,2)=6,COUNTIF(祝日,$B24)=0)))</formula>
    </cfRule>
  </conditionalFormatting>
  <conditionalFormatting sqref="C26:D26">
    <cfRule type="expression" dxfId="1904" priority="172" stopIfTrue="1">
      <formula>$A26=""</formula>
    </cfRule>
    <cfRule type="expression" dxfId="1903" priority="173" stopIfTrue="1">
      <formula>OR(WEEKDAY($B26,2)&gt;5,COUNTIF(祝日,$B26)&gt;0)</formula>
    </cfRule>
    <cfRule type="expression" dxfId="1902" priority="174" stopIfTrue="1">
      <formula>AND(WEEKDAY($B26)=7,(AND(WEEKDAY($B26,2)=6,COUNTIF(祝日,$B26)=0)))</formula>
    </cfRule>
  </conditionalFormatting>
  <conditionalFormatting sqref="F26">
    <cfRule type="expression" dxfId="1901" priority="169" stopIfTrue="1">
      <formula>$A26=""</formula>
    </cfRule>
    <cfRule type="expression" dxfId="1900" priority="170" stopIfTrue="1">
      <formula>OR(WEEKDAY($B26,2)&gt;5,COUNTIF(祝日,$B26)&gt;0)</formula>
    </cfRule>
    <cfRule type="expression" dxfId="1899" priority="171" stopIfTrue="1">
      <formula>AND(WEEKDAY($B26)=7,(AND(WEEKDAY($B26,2)=6,COUNTIF(祝日,$B26)=0)))</formula>
    </cfRule>
  </conditionalFormatting>
  <conditionalFormatting sqref="F31 C31:D31">
    <cfRule type="expression" dxfId="1898" priority="115" stopIfTrue="1">
      <formula>$A31=""</formula>
    </cfRule>
    <cfRule type="expression" dxfId="1897" priority="116" stopIfTrue="1">
      <formula>OR(WEEKDAY($B31,2)&gt;5,COUNTIF(祝日,$B31)&gt;0)</formula>
    </cfRule>
    <cfRule type="expression" dxfId="1896" priority="117" stopIfTrue="1">
      <formula>AND(WEEKDAY($B31)=7,(AND(WEEKDAY($B31,2)=6,COUNTIF(祝日,$B31)=0)))</formula>
    </cfRule>
  </conditionalFormatting>
  <conditionalFormatting sqref="G6 G8 G10 G12 G14 G16 G18 G20 G22 G24 G26 G28 G30 G32 G34">
    <cfRule type="expression" dxfId="1895" priority="112" stopIfTrue="1">
      <formula>$A6=""</formula>
    </cfRule>
    <cfRule type="expression" dxfId="1894" priority="113" stopIfTrue="1">
      <formula>OR(WEEKDAY($B6,2)&gt;5,COUNTIF(祝日,$B6)&gt;0)</formula>
    </cfRule>
    <cfRule type="expression" dxfId="1893" priority="114" stopIfTrue="1">
      <formula>AND(WEEKDAY($B6)=7,(AND(WEEKDAY($B6,2)=6,COUNTIF(祝日,$B6)=0)))</formula>
    </cfRule>
  </conditionalFormatting>
  <conditionalFormatting sqref="A6:B6 A8:B8 A10:B10 A12:B12 A14:B14 A16:B16 A18:B18 A20:B20 A22:B22 A24:B24 A26:B26 A28:B28 A30:B30 A32:B32 A34:B34">
    <cfRule type="expression" dxfId="1892" priority="109" stopIfTrue="1">
      <formula>$A6=""</formula>
    </cfRule>
    <cfRule type="expression" dxfId="1891" priority="110" stopIfTrue="1">
      <formula>OR(WEEKDAY($B6,2)&gt;5,COUNTIF(祝日,$B6)&gt;0)</formula>
    </cfRule>
    <cfRule type="expression" dxfId="1890" priority="111" stopIfTrue="1">
      <formula>AND(WEEKDAY($B6)=7,(AND(WEEKDAY($B6,2)=6,COUNTIF(祝日,$B6)=0)))</formula>
    </cfRule>
  </conditionalFormatting>
  <conditionalFormatting sqref="F6 C6:D6">
    <cfRule type="expression" dxfId="1889" priority="103" stopIfTrue="1">
      <formula>$A6=""</formula>
    </cfRule>
    <cfRule type="expression" dxfId="1888" priority="104" stopIfTrue="1">
      <formula>OR(WEEKDAY($B6,2)&gt;5,COUNTIF(祝日,$B6)&gt;0)</formula>
    </cfRule>
    <cfRule type="expression" dxfId="1887" priority="105" stopIfTrue="1">
      <formula>AND(WEEKDAY($B6)=7,(AND(WEEKDAY($B6,2)=6,COUNTIF(祝日,$B6)=0)))</formula>
    </cfRule>
  </conditionalFormatting>
  <conditionalFormatting sqref="C19">
    <cfRule type="expression" dxfId="1886" priority="100" stopIfTrue="1">
      <formula>$A19=""</formula>
    </cfRule>
    <cfRule type="expression" dxfId="1885" priority="101" stopIfTrue="1">
      <formula>OR(WEEKDAY($B19,2)&gt;5,COUNTIF(祝日,$B19)&gt;0)</formula>
    </cfRule>
    <cfRule type="expression" dxfId="1884" priority="102" stopIfTrue="1">
      <formula>AND(WEEKDAY($B19)=7,(AND(WEEKDAY($B19,2)=6,COUNTIF(祝日,$B19)=0)))</formula>
    </cfRule>
  </conditionalFormatting>
  <conditionalFormatting sqref="D19">
    <cfRule type="expression" dxfId="1883" priority="97" stopIfTrue="1">
      <formula>$A19=""</formula>
    </cfRule>
    <cfRule type="expression" dxfId="1882" priority="98" stopIfTrue="1">
      <formula>OR(WEEKDAY($B19,2)&gt;5,COUNTIF(祝日,$B19)&gt;0)</formula>
    </cfRule>
    <cfRule type="expression" dxfId="1881" priority="99" stopIfTrue="1">
      <formula>AND(WEEKDAY($B19)=7,(AND(WEEKDAY($B19,2)=6,COUNTIF(祝日,$B19)=0)))</formula>
    </cfRule>
  </conditionalFormatting>
  <conditionalFormatting sqref="F19">
    <cfRule type="expression" dxfId="1880" priority="94" stopIfTrue="1">
      <formula>$A19=""</formula>
    </cfRule>
    <cfRule type="expression" dxfId="1879" priority="95" stopIfTrue="1">
      <formula>OR(WEEKDAY($B19,2)&gt;5,COUNTIF(祝日,$B19)&gt;0)</formula>
    </cfRule>
    <cfRule type="expression" dxfId="1878" priority="96" stopIfTrue="1">
      <formula>AND(WEEKDAY($B19)=7,(AND(WEEKDAY($B19,2)=6,COUNTIF(祝日,$B19)=0)))</formula>
    </cfRule>
  </conditionalFormatting>
  <conditionalFormatting sqref="C27:D27">
    <cfRule type="expression" dxfId="1877" priority="91" stopIfTrue="1">
      <formula>$A27=""</formula>
    </cfRule>
    <cfRule type="expression" dxfId="1876" priority="92" stopIfTrue="1">
      <formula>OR(WEEKDAY($B27,2)&gt;5,COUNTIF(祝日,$B27)&gt;0)</formula>
    </cfRule>
    <cfRule type="expression" dxfId="1875" priority="93" stopIfTrue="1">
      <formula>AND(WEEKDAY($B27)=7,(AND(WEEKDAY($B27,2)=6,COUNTIF(祝日,$B27)=0)))</formula>
    </cfRule>
  </conditionalFormatting>
  <conditionalFormatting sqref="F27">
    <cfRule type="expression" dxfId="1874" priority="88" stopIfTrue="1">
      <formula>$A27=""</formula>
    </cfRule>
    <cfRule type="expression" dxfId="1873" priority="89" stopIfTrue="1">
      <formula>OR(WEEKDAY($B27,2)&gt;5,COUNTIF(祝日,$B27)&gt;0)</formula>
    </cfRule>
    <cfRule type="expression" dxfId="1872" priority="90" stopIfTrue="1">
      <formula>AND(WEEKDAY($B27)=7,(AND(WEEKDAY($B27,2)=6,COUNTIF(祝日,$B27)=0)))</formula>
    </cfRule>
  </conditionalFormatting>
  <conditionalFormatting sqref="F15 C15:D15">
    <cfRule type="expression" dxfId="1871" priority="76" stopIfTrue="1">
      <formula>$A15=""</formula>
    </cfRule>
    <cfRule type="expression" dxfId="1870" priority="77" stopIfTrue="1">
      <formula>OR(WEEKDAY($B15,2)&gt;5,COUNTIF(祝日,$B15)&gt;0)</formula>
    </cfRule>
    <cfRule type="expression" dxfId="1869" priority="78" stopIfTrue="1">
      <formula>AND(WEEKDAY($B15)=7,(AND(WEEKDAY($B15,2)=6,COUNTIF(祝日,$B15)=0)))</formula>
    </cfRule>
  </conditionalFormatting>
  <conditionalFormatting sqref="F22 C22:D22">
    <cfRule type="expression" dxfId="1868" priority="64" stopIfTrue="1">
      <formula>$A22=""</formula>
    </cfRule>
    <cfRule type="expression" dxfId="1867" priority="65" stopIfTrue="1">
      <formula>OR(WEEKDAY($B22,2)&gt;5,COUNTIF(祝日,$B22)&gt;0)</formula>
    </cfRule>
    <cfRule type="expression" dxfId="1866" priority="66" stopIfTrue="1">
      <formula>AND(WEEKDAY($B22)=7,(AND(WEEKDAY($B22,2)=6,COUNTIF(祝日,$B22)=0)))</formula>
    </cfRule>
  </conditionalFormatting>
  <conditionalFormatting sqref="D18">
    <cfRule type="expression" dxfId="1865" priority="40" stopIfTrue="1">
      <formula>$A18=""</formula>
    </cfRule>
    <cfRule type="expression" dxfId="1864" priority="41" stopIfTrue="1">
      <formula>OR(WEEKDAY($B18,2)&gt;5,COUNTIF(祝日,$B18)&gt;0)</formula>
    </cfRule>
    <cfRule type="expression" dxfId="1863" priority="42" stopIfTrue="1">
      <formula>AND(WEEKDAY($B18)=7,(AND(WEEKDAY($B18,2)=6,COUNTIF(祝日,$B18)=0)))</formula>
    </cfRule>
  </conditionalFormatting>
  <conditionalFormatting sqref="C25:D25">
    <cfRule type="expression" dxfId="1862" priority="49" stopIfTrue="1">
      <formula>$A25=""</formula>
    </cfRule>
    <cfRule type="expression" dxfId="1861" priority="50" stopIfTrue="1">
      <formula>OR(WEEKDAY($B25,2)&gt;5,COUNTIF(祝日,$B25)&gt;0)</formula>
    </cfRule>
    <cfRule type="expression" dxfId="1860" priority="51" stopIfTrue="1">
      <formula>AND(WEEKDAY($B25)=7,(AND(WEEKDAY($B25,2)=6,COUNTIF(祝日,$B25)=0)))</formula>
    </cfRule>
  </conditionalFormatting>
  <conditionalFormatting sqref="F25">
    <cfRule type="expression" dxfId="1859" priority="46" stopIfTrue="1">
      <formula>$A25=""</formula>
    </cfRule>
    <cfRule type="expression" dxfId="1858" priority="47" stopIfTrue="1">
      <formula>OR(WEEKDAY($B25,2)&gt;5,COUNTIF(祝日,$B25)&gt;0)</formula>
    </cfRule>
    <cfRule type="expression" dxfId="1857" priority="48" stopIfTrue="1">
      <formula>AND(WEEKDAY($B25)=7,(AND(WEEKDAY($B25,2)=6,COUNTIF(祝日,$B25)=0)))</formula>
    </cfRule>
  </conditionalFormatting>
  <conditionalFormatting sqref="C18">
    <cfRule type="expression" dxfId="1856" priority="43" stopIfTrue="1">
      <formula>$A18=""</formula>
    </cfRule>
    <cfRule type="expression" dxfId="1855" priority="44" stopIfTrue="1">
      <formula>OR(WEEKDAY($B18,2)&gt;5,COUNTIF(祝日,$B18)&gt;0)</formula>
    </cfRule>
    <cfRule type="expression" dxfId="1854" priority="45" stopIfTrue="1">
      <formula>AND(WEEKDAY($B18)=7,(AND(WEEKDAY($B18,2)=6,COUNTIF(祝日,$B18)=0)))</formula>
    </cfRule>
  </conditionalFormatting>
  <conditionalFormatting sqref="F18">
    <cfRule type="expression" dxfId="1853" priority="37" stopIfTrue="1">
      <formula>$A18=""</formula>
    </cfRule>
    <cfRule type="expression" dxfId="1852" priority="38" stopIfTrue="1">
      <formula>OR(WEEKDAY($B18,2)&gt;5,COUNTIF(祝日,$B18)&gt;0)</formula>
    </cfRule>
    <cfRule type="expression" dxfId="1851" priority="39" stopIfTrue="1">
      <formula>AND(WEEKDAY($B18)=7,(AND(WEEKDAY($B18,2)=6,COUNTIF(祝日,$B18)=0)))</formula>
    </cfRule>
  </conditionalFormatting>
  <conditionalFormatting sqref="F7 C7:D7">
    <cfRule type="expression" dxfId="1850" priority="25" stopIfTrue="1">
      <formula>$A7=""</formula>
    </cfRule>
    <cfRule type="expression" dxfId="1849" priority="26" stopIfTrue="1">
      <formula>OR(WEEKDAY($B7,2)&gt;5,COUNTIF(祝日,$B7)&gt;0)</formula>
    </cfRule>
    <cfRule type="expression" dxfId="1848" priority="27" stopIfTrue="1">
      <formula>AND(WEEKDAY($B7)=7,(AND(WEEKDAY($B7,2)=6,COUNTIF(祝日,$B7)=0)))</formula>
    </cfRule>
  </conditionalFormatting>
  <conditionalFormatting sqref="F30 C30:D30">
    <cfRule type="expression" dxfId="1847" priority="31" stopIfTrue="1">
      <formula>$A30=""</formula>
    </cfRule>
    <cfRule type="expression" dxfId="1846" priority="32" stopIfTrue="1">
      <formula>OR(WEEKDAY($B30,2)&gt;5,COUNTIF(祝日,$B30)&gt;0)</formula>
    </cfRule>
    <cfRule type="expression" dxfId="1845" priority="33" stopIfTrue="1">
      <formula>AND(WEEKDAY($B30)=7,(AND(WEEKDAY($B30,2)=6,COUNTIF(祝日,$B30)=0)))</formula>
    </cfRule>
  </conditionalFormatting>
  <conditionalFormatting sqref="F9 C9:D9">
    <cfRule type="expression" dxfId="1844" priority="28" stopIfTrue="1">
      <formula>$A9=""</formula>
    </cfRule>
    <cfRule type="expression" dxfId="1843" priority="29" stopIfTrue="1">
      <formula>OR(WEEKDAY($B9,2)&gt;5,COUNTIF(祝日,$B9)&gt;0)</formula>
    </cfRule>
    <cfRule type="expression" dxfId="1842" priority="30" stopIfTrue="1">
      <formula>AND(WEEKDAY($B9)=7,(AND(WEEKDAY($B9,2)=6,COUNTIF(祝日,$B9)=0)))</formula>
    </cfRule>
  </conditionalFormatting>
  <conditionalFormatting sqref="F28 C28:D28">
    <cfRule type="expression" dxfId="1841" priority="1" stopIfTrue="1">
      <formula>$A28=""</formula>
    </cfRule>
    <cfRule type="expression" dxfId="1840" priority="2" stopIfTrue="1">
      <formula>OR(WEEKDAY($B28,2)&gt;5,COUNTIF(祝日,$B28)&gt;0)</formula>
    </cfRule>
    <cfRule type="expression" dxfId="1839" priority="3" stopIfTrue="1">
      <formula>AND(WEEKDAY($B28)=7,(AND(WEEKDAY($B28,2)=6,COUNTIF(祝日,$B28)=0)))</formula>
    </cfRule>
  </conditionalFormatting>
  <conditionalFormatting sqref="F14 C14:D14">
    <cfRule type="expression" dxfId="1838" priority="22" stopIfTrue="1">
      <formula>$A14=""</formula>
    </cfRule>
    <cfRule type="expression" dxfId="1837" priority="23" stopIfTrue="1">
      <formula>OR(WEEKDAY($B14,2)&gt;5,COUNTIF(祝日,$B14)&gt;0)</formula>
    </cfRule>
    <cfRule type="expression" dxfId="1836" priority="24" stopIfTrue="1">
      <formula>AND(WEEKDAY($B14)=7,(AND(WEEKDAY($B14,2)=6,COUNTIF(祝日,$B14)=0)))</formula>
    </cfRule>
  </conditionalFormatting>
  <conditionalFormatting sqref="C16">
    <cfRule type="expression" dxfId="1835" priority="19" stopIfTrue="1">
      <formula>$A16=""</formula>
    </cfRule>
    <cfRule type="expression" dxfId="1834" priority="20" stopIfTrue="1">
      <formula>OR(WEEKDAY($B16,2)&gt;5,COUNTIF(祝日,$B16)&gt;0)</formula>
    </cfRule>
    <cfRule type="expression" dxfId="1833" priority="21" stopIfTrue="1">
      <formula>AND(WEEKDAY($B16)=7,(AND(WEEKDAY($B16,2)=6,COUNTIF(祝日,$B16)=0)))</formula>
    </cfRule>
  </conditionalFormatting>
  <conditionalFormatting sqref="D16">
    <cfRule type="expression" dxfId="1832" priority="16" stopIfTrue="1">
      <formula>$A16=""</formula>
    </cfRule>
    <cfRule type="expression" dxfId="1831" priority="17" stopIfTrue="1">
      <formula>OR(WEEKDAY($B16,2)&gt;5,COUNTIF(祝日,$B16)&gt;0)</formula>
    </cfRule>
    <cfRule type="expression" dxfId="1830" priority="18" stopIfTrue="1">
      <formula>AND(WEEKDAY($B16)=7,(AND(WEEKDAY($B16,2)=6,COUNTIF(祝日,$B16)=0)))</formula>
    </cfRule>
  </conditionalFormatting>
  <conditionalFormatting sqref="F16">
    <cfRule type="expression" dxfId="1829" priority="13" stopIfTrue="1">
      <formula>$A16=""</formula>
    </cfRule>
    <cfRule type="expression" dxfId="1828" priority="14" stopIfTrue="1">
      <formula>OR(WEEKDAY($B16,2)&gt;5,COUNTIF(祝日,$B16)&gt;0)</formula>
    </cfRule>
    <cfRule type="expression" dxfId="1827" priority="15" stopIfTrue="1">
      <formula>AND(WEEKDAY($B16)=7,(AND(WEEKDAY($B16,2)=6,COUNTIF(祝日,$B16)=0)))</formula>
    </cfRule>
  </conditionalFormatting>
  <conditionalFormatting sqref="F21 C21:D21">
    <cfRule type="expression" dxfId="1826" priority="10" stopIfTrue="1">
      <formula>$A21=""</formula>
    </cfRule>
    <cfRule type="expression" dxfId="1825" priority="11" stopIfTrue="1">
      <formula>OR(WEEKDAY($B21,2)&gt;5,COUNTIF(祝日,$B21)&gt;0)</formula>
    </cfRule>
    <cfRule type="expression" dxfId="1824" priority="12" stopIfTrue="1">
      <formula>AND(WEEKDAY($B21)=7,(AND(WEEKDAY($B21,2)=6,COUNTIF(祝日,$B21)=0)))</formula>
    </cfRule>
  </conditionalFormatting>
  <conditionalFormatting sqref="C23:D23">
    <cfRule type="expression" dxfId="1823" priority="7" stopIfTrue="1">
      <formula>$A23=""</formula>
    </cfRule>
    <cfRule type="expression" dxfId="1822" priority="8" stopIfTrue="1">
      <formula>OR(WEEKDAY($B23,2)&gt;5,COUNTIF(祝日,$B23)&gt;0)</formula>
    </cfRule>
    <cfRule type="expression" dxfId="1821" priority="9" stopIfTrue="1">
      <formula>AND(WEEKDAY($B23)=7,(AND(WEEKDAY($B23,2)=6,COUNTIF(祝日,$B23)=0)))</formula>
    </cfRule>
  </conditionalFormatting>
  <conditionalFormatting sqref="F23">
    <cfRule type="expression" dxfId="1820" priority="4" stopIfTrue="1">
      <formula>$A23=""</formula>
    </cfRule>
    <cfRule type="expression" dxfId="1819" priority="5" stopIfTrue="1">
      <formula>OR(WEEKDAY($B23,2)&gt;5,COUNTIF(祝日,$B23)&gt;0)</formula>
    </cfRule>
    <cfRule type="expression" dxfId="1818" priority="6" stopIfTrue="1">
      <formula>AND(WEEKDAY($B23)=7,(AND(WEEKDAY($B23,2)=6,COUNTIF(祝日,$B23)=0)))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  <ignoredErrors>
    <ignoredError sqref="G5:G6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G39"/>
  <sheetViews>
    <sheetView zoomScale="118" zoomScaleNormal="118" workbookViewId="0">
      <selection activeCell="C9" sqref="C9"/>
    </sheetView>
  </sheetViews>
  <sheetFormatPr defaultRowHeight="9.75" x14ac:dyDescent="0.15"/>
  <cols>
    <col min="1" max="2" width="2.625" style="49" customWidth="1"/>
    <col min="3" max="3" width="19.375" style="49" customWidth="1"/>
    <col min="4" max="5" width="13.75" style="49" customWidth="1"/>
    <col min="6" max="6" width="10" style="49" customWidth="1"/>
    <col min="7" max="7" width="26.25" style="49" customWidth="1"/>
    <col min="8" max="255" width="9" style="49"/>
    <col min="256" max="257" width="2.625" style="49" customWidth="1"/>
    <col min="258" max="258" width="14.625" style="49" customWidth="1"/>
    <col min="259" max="259" width="10.625" style="49" customWidth="1"/>
    <col min="260" max="260" width="14.125" style="49" customWidth="1"/>
    <col min="261" max="261" width="8.625" style="49" customWidth="1"/>
    <col min="262" max="262" width="15.625" style="49" customWidth="1"/>
    <col min="263" max="263" width="6.25" style="49" customWidth="1"/>
    <col min="264" max="511" width="9" style="49"/>
    <col min="512" max="513" width="2.625" style="49" customWidth="1"/>
    <col min="514" max="514" width="14.625" style="49" customWidth="1"/>
    <col min="515" max="515" width="10.625" style="49" customWidth="1"/>
    <col min="516" max="516" width="14.125" style="49" customWidth="1"/>
    <col min="517" max="517" width="8.625" style="49" customWidth="1"/>
    <col min="518" max="518" width="15.625" style="49" customWidth="1"/>
    <col min="519" max="519" width="6.25" style="49" customWidth="1"/>
    <col min="520" max="767" width="9" style="49"/>
    <col min="768" max="769" width="2.625" style="49" customWidth="1"/>
    <col min="770" max="770" width="14.625" style="49" customWidth="1"/>
    <col min="771" max="771" width="10.625" style="49" customWidth="1"/>
    <col min="772" max="772" width="14.125" style="49" customWidth="1"/>
    <col min="773" max="773" width="8.625" style="49" customWidth="1"/>
    <col min="774" max="774" width="15.625" style="49" customWidth="1"/>
    <col min="775" max="775" width="6.25" style="49" customWidth="1"/>
    <col min="776" max="1023" width="9" style="49"/>
    <col min="1024" max="1025" width="2.625" style="49" customWidth="1"/>
    <col min="1026" max="1026" width="14.625" style="49" customWidth="1"/>
    <col min="1027" max="1027" width="10.625" style="49" customWidth="1"/>
    <col min="1028" max="1028" width="14.125" style="49" customWidth="1"/>
    <col min="1029" max="1029" width="8.625" style="49" customWidth="1"/>
    <col min="1030" max="1030" width="15.625" style="49" customWidth="1"/>
    <col min="1031" max="1031" width="6.25" style="49" customWidth="1"/>
    <col min="1032" max="1279" width="9" style="49"/>
    <col min="1280" max="1281" width="2.625" style="49" customWidth="1"/>
    <col min="1282" max="1282" width="14.625" style="49" customWidth="1"/>
    <col min="1283" max="1283" width="10.625" style="49" customWidth="1"/>
    <col min="1284" max="1284" width="14.125" style="49" customWidth="1"/>
    <col min="1285" max="1285" width="8.625" style="49" customWidth="1"/>
    <col min="1286" max="1286" width="15.625" style="49" customWidth="1"/>
    <col min="1287" max="1287" width="6.25" style="49" customWidth="1"/>
    <col min="1288" max="1535" width="9" style="49"/>
    <col min="1536" max="1537" width="2.625" style="49" customWidth="1"/>
    <col min="1538" max="1538" width="14.625" style="49" customWidth="1"/>
    <col min="1539" max="1539" width="10.625" style="49" customWidth="1"/>
    <col min="1540" max="1540" width="14.125" style="49" customWidth="1"/>
    <col min="1541" max="1541" width="8.625" style="49" customWidth="1"/>
    <col min="1542" max="1542" width="15.625" style="49" customWidth="1"/>
    <col min="1543" max="1543" width="6.25" style="49" customWidth="1"/>
    <col min="1544" max="1791" width="9" style="49"/>
    <col min="1792" max="1793" width="2.625" style="49" customWidth="1"/>
    <col min="1794" max="1794" width="14.625" style="49" customWidth="1"/>
    <col min="1795" max="1795" width="10.625" style="49" customWidth="1"/>
    <col min="1796" max="1796" width="14.125" style="49" customWidth="1"/>
    <col min="1797" max="1797" width="8.625" style="49" customWidth="1"/>
    <col min="1798" max="1798" width="15.625" style="49" customWidth="1"/>
    <col min="1799" max="1799" width="6.25" style="49" customWidth="1"/>
    <col min="1800" max="2047" width="9" style="49"/>
    <col min="2048" max="2049" width="2.625" style="49" customWidth="1"/>
    <col min="2050" max="2050" width="14.625" style="49" customWidth="1"/>
    <col min="2051" max="2051" width="10.625" style="49" customWidth="1"/>
    <col min="2052" max="2052" width="14.125" style="49" customWidth="1"/>
    <col min="2053" max="2053" width="8.625" style="49" customWidth="1"/>
    <col min="2054" max="2054" width="15.625" style="49" customWidth="1"/>
    <col min="2055" max="2055" width="6.25" style="49" customWidth="1"/>
    <col min="2056" max="2303" width="9" style="49"/>
    <col min="2304" max="2305" width="2.625" style="49" customWidth="1"/>
    <col min="2306" max="2306" width="14.625" style="49" customWidth="1"/>
    <col min="2307" max="2307" width="10.625" style="49" customWidth="1"/>
    <col min="2308" max="2308" width="14.125" style="49" customWidth="1"/>
    <col min="2309" max="2309" width="8.625" style="49" customWidth="1"/>
    <col min="2310" max="2310" width="15.625" style="49" customWidth="1"/>
    <col min="2311" max="2311" width="6.25" style="49" customWidth="1"/>
    <col min="2312" max="2559" width="9" style="49"/>
    <col min="2560" max="2561" width="2.625" style="49" customWidth="1"/>
    <col min="2562" max="2562" width="14.625" style="49" customWidth="1"/>
    <col min="2563" max="2563" width="10.625" style="49" customWidth="1"/>
    <col min="2564" max="2564" width="14.125" style="49" customWidth="1"/>
    <col min="2565" max="2565" width="8.625" style="49" customWidth="1"/>
    <col min="2566" max="2566" width="15.625" style="49" customWidth="1"/>
    <col min="2567" max="2567" width="6.25" style="49" customWidth="1"/>
    <col min="2568" max="2815" width="9" style="49"/>
    <col min="2816" max="2817" width="2.625" style="49" customWidth="1"/>
    <col min="2818" max="2818" width="14.625" style="49" customWidth="1"/>
    <col min="2819" max="2819" width="10.625" style="49" customWidth="1"/>
    <col min="2820" max="2820" width="14.125" style="49" customWidth="1"/>
    <col min="2821" max="2821" width="8.625" style="49" customWidth="1"/>
    <col min="2822" max="2822" width="15.625" style="49" customWidth="1"/>
    <col min="2823" max="2823" width="6.25" style="49" customWidth="1"/>
    <col min="2824" max="3071" width="9" style="49"/>
    <col min="3072" max="3073" width="2.625" style="49" customWidth="1"/>
    <col min="3074" max="3074" width="14.625" style="49" customWidth="1"/>
    <col min="3075" max="3075" width="10.625" style="49" customWidth="1"/>
    <col min="3076" max="3076" width="14.125" style="49" customWidth="1"/>
    <col min="3077" max="3077" width="8.625" style="49" customWidth="1"/>
    <col min="3078" max="3078" width="15.625" style="49" customWidth="1"/>
    <col min="3079" max="3079" width="6.25" style="49" customWidth="1"/>
    <col min="3080" max="3327" width="9" style="49"/>
    <col min="3328" max="3329" width="2.625" style="49" customWidth="1"/>
    <col min="3330" max="3330" width="14.625" style="49" customWidth="1"/>
    <col min="3331" max="3331" width="10.625" style="49" customWidth="1"/>
    <col min="3332" max="3332" width="14.125" style="49" customWidth="1"/>
    <col min="3333" max="3333" width="8.625" style="49" customWidth="1"/>
    <col min="3334" max="3334" width="15.625" style="49" customWidth="1"/>
    <col min="3335" max="3335" width="6.25" style="49" customWidth="1"/>
    <col min="3336" max="3583" width="9" style="49"/>
    <col min="3584" max="3585" width="2.625" style="49" customWidth="1"/>
    <col min="3586" max="3586" width="14.625" style="49" customWidth="1"/>
    <col min="3587" max="3587" width="10.625" style="49" customWidth="1"/>
    <col min="3588" max="3588" width="14.125" style="49" customWidth="1"/>
    <col min="3589" max="3589" width="8.625" style="49" customWidth="1"/>
    <col min="3590" max="3590" width="15.625" style="49" customWidth="1"/>
    <col min="3591" max="3591" width="6.25" style="49" customWidth="1"/>
    <col min="3592" max="3839" width="9" style="49"/>
    <col min="3840" max="3841" width="2.625" style="49" customWidth="1"/>
    <col min="3842" max="3842" width="14.625" style="49" customWidth="1"/>
    <col min="3843" max="3843" width="10.625" style="49" customWidth="1"/>
    <col min="3844" max="3844" width="14.125" style="49" customWidth="1"/>
    <col min="3845" max="3845" width="8.625" style="49" customWidth="1"/>
    <col min="3846" max="3846" width="15.625" style="49" customWidth="1"/>
    <col min="3847" max="3847" width="6.25" style="49" customWidth="1"/>
    <col min="3848" max="4095" width="9" style="49"/>
    <col min="4096" max="4097" width="2.625" style="49" customWidth="1"/>
    <col min="4098" max="4098" width="14.625" style="49" customWidth="1"/>
    <col min="4099" max="4099" width="10.625" style="49" customWidth="1"/>
    <col min="4100" max="4100" width="14.125" style="49" customWidth="1"/>
    <col min="4101" max="4101" width="8.625" style="49" customWidth="1"/>
    <col min="4102" max="4102" width="15.625" style="49" customWidth="1"/>
    <col min="4103" max="4103" width="6.25" style="49" customWidth="1"/>
    <col min="4104" max="4351" width="9" style="49"/>
    <col min="4352" max="4353" width="2.625" style="49" customWidth="1"/>
    <col min="4354" max="4354" width="14.625" style="49" customWidth="1"/>
    <col min="4355" max="4355" width="10.625" style="49" customWidth="1"/>
    <col min="4356" max="4356" width="14.125" style="49" customWidth="1"/>
    <col min="4357" max="4357" width="8.625" style="49" customWidth="1"/>
    <col min="4358" max="4358" width="15.625" style="49" customWidth="1"/>
    <col min="4359" max="4359" width="6.25" style="49" customWidth="1"/>
    <col min="4360" max="4607" width="9" style="49"/>
    <col min="4608" max="4609" width="2.625" style="49" customWidth="1"/>
    <col min="4610" max="4610" width="14.625" style="49" customWidth="1"/>
    <col min="4611" max="4611" width="10.625" style="49" customWidth="1"/>
    <col min="4612" max="4612" width="14.125" style="49" customWidth="1"/>
    <col min="4613" max="4613" width="8.625" style="49" customWidth="1"/>
    <col min="4614" max="4614" width="15.625" style="49" customWidth="1"/>
    <col min="4615" max="4615" width="6.25" style="49" customWidth="1"/>
    <col min="4616" max="4863" width="9" style="49"/>
    <col min="4864" max="4865" width="2.625" style="49" customWidth="1"/>
    <col min="4866" max="4866" width="14.625" style="49" customWidth="1"/>
    <col min="4867" max="4867" width="10.625" style="49" customWidth="1"/>
    <col min="4868" max="4868" width="14.125" style="49" customWidth="1"/>
    <col min="4869" max="4869" width="8.625" style="49" customWidth="1"/>
    <col min="4870" max="4870" width="15.625" style="49" customWidth="1"/>
    <col min="4871" max="4871" width="6.25" style="49" customWidth="1"/>
    <col min="4872" max="5119" width="9" style="49"/>
    <col min="5120" max="5121" width="2.625" style="49" customWidth="1"/>
    <col min="5122" max="5122" width="14.625" style="49" customWidth="1"/>
    <col min="5123" max="5123" width="10.625" style="49" customWidth="1"/>
    <col min="5124" max="5124" width="14.125" style="49" customWidth="1"/>
    <col min="5125" max="5125" width="8.625" style="49" customWidth="1"/>
    <col min="5126" max="5126" width="15.625" style="49" customWidth="1"/>
    <col min="5127" max="5127" width="6.25" style="49" customWidth="1"/>
    <col min="5128" max="5375" width="9" style="49"/>
    <col min="5376" max="5377" width="2.625" style="49" customWidth="1"/>
    <col min="5378" max="5378" width="14.625" style="49" customWidth="1"/>
    <col min="5379" max="5379" width="10.625" style="49" customWidth="1"/>
    <col min="5380" max="5380" width="14.125" style="49" customWidth="1"/>
    <col min="5381" max="5381" width="8.625" style="49" customWidth="1"/>
    <col min="5382" max="5382" width="15.625" style="49" customWidth="1"/>
    <col min="5383" max="5383" width="6.25" style="49" customWidth="1"/>
    <col min="5384" max="5631" width="9" style="49"/>
    <col min="5632" max="5633" width="2.625" style="49" customWidth="1"/>
    <col min="5634" max="5634" width="14.625" style="49" customWidth="1"/>
    <col min="5635" max="5635" width="10.625" style="49" customWidth="1"/>
    <col min="5636" max="5636" width="14.125" style="49" customWidth="1"/>
    <col min="5637" max="5637" width="8.625" style="49" customWidth="1"/>
    <col min="5638" max="5638" width="15.625" style="49" customWidth="1"/>
    <col min="5639" max="5639" width="6.25" style="49" customWidth="1"/>
    <col min="5640" max="5887" width="9" style="49"/>
    <col min="5888" max="5889" width="2.625" style="49" customWidth="1"/>
    <col min="5890" max="5890" width="14.625" style="49" customWidth="1"/>
    <col min="5891" max="5891" width="10.625" style="49" customWidth="1"/>
    <col min="5892" max="5892" width="14.125" style="49" customWidth="1"/>
    <col min="5893" max="5893" width="8.625" style="49" customWidth="1"/>
    <col min="5894" max="5894" width="15.625" style="49" customWidth="1"/>
    <col min="5895" max="5895" width="6.25" style="49" customWidth="1"/>
    <col min="5896" max="6143" width="9" style="49"/>
    <col min="6144" max="6145" width="2.625" style="49" customWidth="1"/>
    <col min="6146" max="6146" width="14.625" style="49" customWidth="1"/>
    <col min="6147" max="6147" width="10.625" style="49" customWidth="1"/>
    <col min="6148" max="6148" width="14.125" style="49" customWidth="1"/>
    <col min="6149" max="6149" width="8.625" style="49" customWidth="1"/>
    <col min="6150" max="6150" width="15.625" style="49" customWidth="1"/>
    <col min="6151" max="6151" width="6.25" style="49" customWidth="1"/>
    <col min="6152" max="6399" width="9" style="49"/>
    <col min="6400" max="6401" width="2.625" style="49" customWidth="1"/>
    <col min="6402" max="6402" width="14.625" style="49" customWidth="1"/>
    <col min="6403" max="6403" width="10.625" style="49" customWidth="1"/>
    <col min="6404" max="6404" width="14.125" style="49" customWidth="1"/>
    <col min="6405" max="6405" width="8.625" style="49" customWidth="1"/>
    <col min="6406" max="6406" width="15.625" style="49" customWidth="1"/>
    <col min="6407" max="6407" width="6.25" style="49" customWidth="1"/>
    <col min="6408" max="6655" width="9" style="49"/>
    <col min="6656" max="6657" width="2.625" style="49" customWidth="1"/>
    <col min="6658" max="6658" width="14.625" style="49" customWidth="1"/>
    <col min="6659" max="6659" width="10.625" style="49" customWidth="1"/>
    <col min="6660" max="6660" width="14.125" style="49" customWidth="1"/>
    <col min="6661" max="6661" width="8.625" style="49" customWidth="1"/>
    <col min="6662" max="6662" width="15.625" style="49" customWidth="1"/>
    <col min="6663" max="6663" width="6.25" style="49" customWidth="1"/>
    <col min="6664" max="6911" width="9" style="49"/>
    <col min="6912" max="6913" width="2.625" style="49" customWidth="1"/>
    <col min="6914" max="6914" width="14.625" style="49" customWidth="1"/>
    <col min="6915" max="6915" width="10.625" style="49" customWidth="1"/>
    <col min="6916" max="6916" width="14.125" style="49" customWidth="1"/>
    <col min="6917" max="6917" width="8.625" style="49" customWidth="1"/>
    <col min="6918" max="6918" width="15.625" style="49" customWidth="1"/>
    <col min="6919" max="6919" width="6.25" style="49" customWidth="1"/>
    <col min="6920" max="7167" width="9" style="49"/>
    <col min="7168" max="7169" width="2.625" style="49" customWidth="1"/>
    <col min="7170" max="7170" width="14.625" style="49" customWidth="1"/>
    <col min="7171" max="7171" width="10.625" style="49" customWidth="1"/>
    <col min="7172" max="7172" width="14.125" style="49" customWidth="1"/>
    <col min="7173" max="7173" width="8.625" style="49" customWidth="1"/>
    <col min="7174" max="7174" width="15.625" style="49" customWidth="1"/>
    <col min="7175" max="7175" width="6.25" style="49" customWidth="1"/>
    <col min="7176" max="7423" width="9" style="49"/>
    <col min="7424" max="7425" width="2.625" style="49" customWidth="1"/>
    <col min="7426" max="7426" width="14.625" style="49" customWidth="1"/>
    <col min="7427" max="7427" width="10.625" style="49" customWidth="1"/>
    <col min="7428" max="7428" width="14.125" style="49" customWidth="1"/>
    <col min="7429" max="7429" width="8.625" style="49" customWidth="1"/>
    <col min="7430" max="7430" width="15.625" style="49" customWidth="1"/>
    <col min="7431" max="7431" width="6.25" style="49" customWidth="1"/>
    <col min="7432" max="7679" width="9" style="49"/>
    <col min="7680" max="7681" width="2.625" style="49" customWidth="1"/>
    <col min="7682" max="7682" width="14.625" style="49" customWidth="1"/>
    <col min="7683" max="7683" width="10.625" style="49" customWidth="1"/>
    <col min="7684" max="7684" width="14.125" style="49" customWidth="1"/>
    <col min="7685" max="7685" width="8.625" style="49" customWidth="1"/>
    <col min="7686" max="7686" width="15.625" style="49" customWidth="1"/>
    <col min="7687" max="7687" width="6.25" style="49" customWidth="1"/>
    <col min="7688" max="7935" width="9" style="49"/>
    <col min="7936" max="7937" width="2.625" style="49" customWidth="1"/>
    <col min="7938" max="7938" width="14.625" style="49" customWidth="1"/>
    <col min="7939" max="7939" width="10.625" style="49" customWidth="1"/>
    <col min="7940" max="7940" width="14.125" style="49" customWidth="1"/>
    <col min="7941" max="7941" width="8.625" style="49" customWidth="1"/>
    <col min="7942" max="7942" width="15.625" style="49" customWidth="1"/>
    <col min="7943" max="7943" width="6.25" style="49" customWidth="1"/>
    <col min="7944" max="8191" width="9" style="49"/>
    <col min="8192" max="8193" width="2.625" style="49" customWidth="1"/>
    <col min="8194" max="8194" width="14.625" style="49" customWidth="1"/>
    <col min="8195" max="8195" width="10.625" style="49" customWidth="1"/>
    <col min="8196" max="8196" width="14.125" style="49" customWidth="1"/>
    <col min="8197" max="8197" width="8.625" style="49" customWidth="1"/>
    <col min="8198" max="8198" width="15.625" style="49" customWidth="1"/>
    <col min="8199" max="8199" width="6.25" style="49" customWidth="1"/>
    <col min="8200" max="8447" width="9" style="49"/>
    <col min="8448" max="8449" width="2.625" style="49" customWidth="1"/>
    <col min="8450" max="8450" width="14.625" style="49" customWidth="1"/>
    <col min="8451" max="8451" width="10.625" style="49" customWidth="1"/>
    <col min="8452" max="8452" width="14.125" style="49" customWidth="1"/>
    <col min="8453" max="8453" width="8.625" style="49" customWidth="1"/>
    <col min="8454" max="8454" width="15.625" style="49" customWidth="1"/>
    <col min="8455" max="8455" width="6.25" style="49" customWidth="1"/>
    <col min="8456" max="8703" width="9" style="49"/>
    <col min="8704" max="8705" width="2.625" style="49" customWidth="1"/>
    <col min="8706" max="8706" width="14.625" style="49" customWidth="1"/>
    <col min="8707" max="8707" width="10.625" style="49" customWidth="1"/>
    <col min="8708" max="8708" width="14.125" style="49" customWidth="1"/>
    <col min="8709" max="8709" width="8.625" style="49" customWidth="1"/>
    <col min="8710" max="8710" width="15.625" style="49" customWidth="1"/>
    <col min="8711" max="8711" width="6.25" style="49" customWidth="1"/>
    <col min="8712" max="8959" width="9" style="49"/>
    <col min="8960" max="8961" width="2.625" style="49" customWidth="1"/>
    <col min="8962" max="8962" width="14.625" style="49" customWidth="1"/>
    <col min="8963" max="8963" width="10.625" style="49" customWidth="1"/>
    <col min="8964" max="8964" width="14.125" style="49" customWidth="1"/>
    <col min="8965" max="8965" width="8.625" style="49" customWidth="1"/>
    <col min="8966" max="8966" width="15.625" style="49" customWidth="1"/>
    <col min="8967" max="8967" width="6.25" style="49" customWidth="1"/>
    <col min="8968" max="9215" width="9" style="49"/>
    <col min="9216" max="9217" width="2.625" style="49" customWidth="1"/>
    <col min="9218" max="9218" width="14.625" style="49" customWidth="1"/>
    <col min="9219" max="9219" width="10.625" style="49" customWidth="1"/>
    <col min="9220" max="9220" width="14.125" style="49" customWidth="1"/>
    <col min="9221" max="9221" width="8.625" style="49" customWidth="1"/>
    <col min="9222" max="9222" width="15.625" style="49" customWidth="1"/>
    <col min="9223" max="9223" width="6.25" style="49" customWidth="1"/>
    <col min="9224" max="9471" width="9" style="49"/>
    <col min="9472" max="9473" width="2.625" style="49" customWidth="1"/>
    <col min="9474" max="9474" width="14.625" style="49" customWidth="1"/>
    <col min="9475" max="9475" width="10.625" style="49" customWidth="1"/>
    <col min="9476" max="9476" width="14.125" style="49" customWidth="1"/>
    <col min="9477" max="9477" width="8.625" style="49" customWidth="1"/>
    <col min="9478" max="9478" width="15.625" style="49" customWidth="1"/>
    <col min="9479" max="9479" width="6.25" style="49" customWidth="1"/>
    <col min="9480" max="9727" width="9" style="49"/>
    <col min="9728" max="9729" width="2.625" style="49" customWidth="1"/>
    <col min="9730" max="9730" width="14.625" style="49" customWidth="1"/>
    <col min="9731" max="9731" width="10.625" style="49" customWidth="1"/>
    <col min="9732" max="9732" width="14.125" style="49" customWidth="1"/>
    <col min="9733" max="9733" width="8.625" style="49" customWidth="1"/>
    <col min="9734" max="9734" width="15.625" style="49" customWidth="1"/>
    <col min="9735" max="9735" width="6.25" style="49" customWidth="1"/>
    <col min="9736" max="9983" width="9" style="49"/>
    <col min="9984" max="9985" width="2.625" style="49" customWidth="1"/>
    <col min="9986" max="9986" width="14.625" style="49" customWidth="1"/>
    <col min="9987" max="9987" width="10.625" style="49" customWidth="1"/>
    <col min="9988" max="9988" width="14.125" style="49" customWidth="1"/>
    <col min="9989" max="9989" width="8.625" style="49" customWidth="1"/>
    <col min="9990" max="9990" width="15.625" style="49" customWidth="1"/>
    <col min="9991" max="9991" width="6.25" style="49" customWidth="1"/>
    <col min="9992" max="10239" width="9" style="49"/>
    <col min="10240" max="10241" width="2.625" style="49" customWidth="1"/>
    <col min="10242" max="10242" width="14.625" style="49" customWidth="1"/>
    <col min="10243" max="10243" width="10.625" style="49" customWidth="1"/>
    <col min="10244" max="10244" width="14.125" style="49" customWidth="1"/>
    <col min="10245" max="10245" width="8.625" style="49" customWidth="1"/>
    <col min="10246" max="10246" width="15.625" style="49" customWidth="1"/>
    <col min="10247" max="10247" width="6.25" style="49" customWidth="1"/>
    <col min="10248" max="10495" width="9" style="49"/>
    <col min="10496" max="10497" width="2.625" style="49" customWidth="1"/>
    <col min="10498" max="10498" width="14.625" style="49" customWidth="1"/>
    <col min="10499" max="10499" width="10.625" style="49" customWidth="1"/>
    <col min="10500" max="10500" width="14.125" style="49" customWidth="1"/>
    <col min="10501" max="10501" width="8.625" style="49" customWidth="1"/>
    <col min="10502" max="10502" width="15.625" style="49" customWidth="1"/>
    <col min="10503" max="10503" width="6.25" style="49" customWidth="1"/>
    <col min="10504" max="10751" width="9" style="49"/>
    <col min="10752" max="10753" width="2.625" style="49" customWidth="1"/>
    <col min="10754" max="10754" width="14.625" style="49" customWidth="1"/>
    <col min="10755" max="10755" width="10.625" style="49" customWidth="1"/>
    <col min="10756" max="10756" width="14.125" style="49" customWidth="1"/>
    <col min="10757" max="10757" width="8.625" style="49" customWidth="1"/>
    <col min="10758" max="10758" width="15.625" style="49" customWidth="1"/>
    <col min="10759" max="10759" width="6.25" style="49" customWidth="1"/>
    <col min="10760" max="11007" width="9" style="49"/>
    <col min="11008" max="11009" width="2.625" style="49" customWidth="1"/>
    <col min="11010" max="11010" width="14.625" style="49" customWidth="1"/>
    <col min="11011" max="11011" width="10.625" style="49" customWidth="1"/>
    <col min="11012" max="11012" width="14.125" style="49" customWidth="1"/>
    <col min="11013" max="11013" width="8.625" style="49" customWidth="1"/>
    <col min="11014" max="11014" width="15.625" style="49" customWidth="1"/>
    <col min="11015" max="11015" width="6.25" style="49" customWidth="1"/>
    <col min="11016" max="11263" width="9" style="49"/>
    <col min="11264" max="11265" width="2.625" style="49" customWidth="1"/>
    <col min="11266" max="11266" width="14.625" style="49" customWidth="1"/>
    <col min="11267" max="11267" width="10.625" style="49" customWidth="1"/>
    <col min="11268" max="11268" width="14.125" style="49" customWidth="1"/>
    <col min="11269" max="11269" width="8.625" style="49" customWidth="1"/>
    <col min="11270" max="11270" width="15.625" style="49" customWidth="1"/>
    <col min="11271" max="11271" width="6.25" style="49" customWidth="1"/>
    <col min="11272" max="11519" width="9" style="49"/>
    <col min="11520" max="11521" width="2.625" style="49" customWidth="1"/>
    <col min="11522" max="11522" width="14.625" style="49" customWidth="1"/>
    <col min="11523" max="11523" width="10.625" style="49" customWidth="1"/>
    <col min="11524" max="11524" width="14.125" style="49" customWidth="1"/>
    <col min="11525" max="11525" width="8.625" style="49" customWidth="1"/>
    <col min="11526" max="11526" width="15.625" style="49" customWidth="1"/>
    <col min="11527" max="11527" width="6.25" style="49" customWidth="1"/>
    <col min="11528" max="11775" width="9" style="49"/>
    <col min="11776" max="11777" width="2.625" style="49" customWidth="1"/>
    <col min="11778" max="11778" width="14.625" style="49" customWidth="1"/>
    <col min="11779" max="11779" width="10.625" style="49" customWidth="1"/>
    <col min="11780" max="11780" width="14.125" style="49" customWidth="1"/>
    <col min="11781" max="11781" width="8.625" style="49" customWidth="1"/>
    <col min="11782" max="11782" width="15.625" style="49" customWidth="1"/>
    <col min="11783" max="11783" width="6.25" style="49" customWidth="1"/>
    <col min="11784" max="12031" width="9" style="49"/>
    <col min="12032" max="12033" width="2.625" style="49" customWidth="1"/>
    <col min="12034" max="12034" width="14.625" style="49" customWidth="1"/>
    <col min="12035" max="12035" width="10.625" style="49" customWidth="1"/>
    <col min="12036" max="12036" width="14.125" style="49" customWidth="1"/>
    <col min="12037" max="12037" width="8.625" style="49" customWidth="1"/>
    <col min="12038" max="12038" width="15.625" style="49" customWidth="1"/>
    <col min="12039" max="12039" width="6.25" style="49" customWidth="1"/>
    <col min="12040" max="12287" width="9" style="49"/>
    <col min="12288" max="12289" width="2.625" style="49" customWidth="1"/>
    <col min="12290" max="12290" width="14.625" style="49" customWidth="1"/>
    <col min="12291" max="12291" width="10.625" style="49" customWidth="1"/>
    <col min="12292" max="12292" width="14.125" style="49" customWidth="1"/>
    <col min="12293" max="12293" width="8.625" style="49" customWidth="1"/>
    <col min="12294" max="12294" width="15.625" style="49" customWidth="1"/>
    <col min="12295" max="12295" width="6.25" style="49" customWidth="1"/>
    <col min="12296" max="12543" width="9" style="49"/>
    <col min="12544" max="12545" width="2.625" style="49" customWidth="1"/>
    <col min="12546" max="12546" width="14.625" style="49" customWidth="1"/>
    <col min="12547" max="12547" width="10.625" style="49" customWidth="1"/>
    <col min="12548" max="12548" width="14.125" style="49" customWidth="1"/>
    <col min="12549" max="12549" width="8.625" style="49" customWidth="1"/>
    <col min="12550" max="12550" width="15.625" style="49" customWidth="1"/>
    <col min="12551" max="12551" width="6.25" style="49" customWidth="1"/>
    <col min="12552" max="12799" width="9" style="49"/>
    <col min="12800" max="12801" width="2.625" style="49" customWidth="1"/>
    <col min="12802" max="12802" width="14.625" style="49" customWidth="1"/>
    <col min="12803" max="12803" width="10.625" style="49" customWidth="1"/>
    <col min="12804" max="12804" width="14.125" style="49" customWidth="1"/>
    <col min="12805" max="12805" width="8.625" style="49" customWidth="1"/>
    <col min="12806" max="12806" width="15.625" style="49" customWidth="1"/>
    <col min="12807" max="12807" width="6.25" style="49" customWidth="1"/>
    <col min="12808" max="13055" width="9" style="49"/>
    <col min="13056" max="13057" width="2.625" style="49" customWidth="1"/>
    <col min="13058" max="13058" width="14.625" style="49" customWidth="1"/>
    <col min="13059" max="13059" width="10.625" style="49" customWidth="1"/>
    <col min="13060" max="13060" width="14.125" style="49" customWidth="1"/>
    <col min="13061" max="13061" width="8.625" style="49" customWidth="1"/>
    <col min="13062" max="13062" width="15.625" style="49" customWidth="1"/>
    <col min="13063" max="13063" width="6.25" style="49" customWidth="1"/>
    <col min="13064" max="13311" width="9" style="49"/>
    <col min="13312" max="13313" width="2.625" style="49" customWidth="1"/>
    <col min="13314" max="13314" width="14.625" style="49" customWidth="1"/>
    <col min="13315" max="13315" width="10.625" style="49" customWidth="1"/>
    <col min="13316" max="13316" width="14.125" style="49" customWidth="1"/>
    <col min="13317" max="13317" width="8.625" style="49" customWidth="1"/>
    <col min="13318" max="13318" width="15.625" style="49" customWidth="1"/>
    <col min="13319" max="13319" width="6.25" style="49" customWidth="1"/>
    <col min="13320" max="13567" width="9" style="49"/>
    <col min="13568" max="13569" width="2.625" style="49" customWidth="1"/>
    <col min="13570" max="13570" width="14.625" style="49" customWidth="1"/>
    <col min="13571" max="13571" width="10.625" style="49" customWidth="1"/>
    <col min="13572" max="13572" width="14.125" style="49" customWidth="1"/>
    <col min="13573" max="13573" width="8.625" style="49" customWidth="1"/>
    <col min="13574" max="13574" width="15.625" style="49" customWidth="1"/>
    <col min="13575" max="13575" width="6.25" style="49" customWidth="1"/>
    <col min="13576" max="13823" width="9" style="49"/>
    <col min="13824" max="13825" width="2.625" style="49" customWidth="1"/>
    <col min="13826" max="13826" width="14.625" style="49" customWidth="1"/>
    <col min="13827" max="13827" width="10.625" style="49" customWidth="1"/>
    <col min="13828" max="13828" width="14.125" style="49" customWidth="1"/>
    <col min="13829" max="13829" width="8.625" style="49" customWidth="1"/>
    <col min="13830" max="13830" width="15.625" style="49" customWidth="1"/>
    <col min="13831" max="13831" width="6.25" style="49" customWidth="1"/>
    <col min="13832" max="14079" width="9" style="49"/>
    <col min="14080" max="14081" width="2.625" style="49" customWidth="1"/>
    <col min="14082" max="14082" width="14.625" style="49" customWidth="1"/>
    <col min="14083" max="14083" width="10.625" style="49" customWidth="1"/>
    <col min="14084" max="14084" width="14.125" style="49" customWidth="1"/>
    <col min="14085" max="14085" width="8.625" style="49" customWidth="1"/>
    <col min="14086" max="14086" width="15.625" style="49" customWidth="1"/>
    <col min="14087" max="14087" width="6.25" style="49" customWidth="1"/>
    <col min="14088" max="14335" width="9" style="49"/>
    <col min="14336" max="14337" width="2.625" style="49" customWidth="1"/>
    <col min="14338" max="14338" width="14.625" style="49" customWidth="1"/>
    <col min="14339" max="14339" width="10.625" style="49" customWidth="1"/>
    <col min="14340" max="14340" width="14.125" style="49" customWidth="1"/>
    <col min="14341" max="14341" width="8.625" style="49" customWidth="1"/>
    <col min="14342" max="14342" width="15.625" style="49" customWidth="1"/>
    <col min="14343" max="14343" width="6.25" style="49" customWidth="1"/>
    <col min="14344" max="14591" width="9" style="49"/>
    <col min="14592" max="14593" width="2.625" style="49" customWidth="1"/>
    <col min="14594" max="14594" width="14.625" style="49" customWidth="1"/>
    <col min="14595" max="14595" width="10.625" style="49" customWidth="1"/>
    <col min="14596" max="14596" width="14.125" style="49" customWidth="1"/>
    <col min="14597" max="14597" width="8.625" style="49" customWidth="1"/>
    <col min="14598" max="14598" width="15.625" style="49" customWidth="1"/>
    <col min="14599" max="14599" width="6.25" style="49" customWidth="1"/>
    <col min="14600" max="14847" width="9" style="49"/>
    <col min="14848" max="14849" width="2.625" style="49" customWidth="1"/>
    <col min="14850" max="14850" width="14.625" style="49" customWidth="1"/>
    <col min="14851" max="14851" width="10.625" style="49" customWidth="1"/>
    <col min="14852" max="14852" width="14.125" style="49" customWidth="1"/>
    <col min="14853" max="14853" width="8.625" style="49" customWidth="1"/>
    <col min="14854" max="14854" width="15.625" style="49" customWidth="1"/>
    <col min="14855" max="14855" width="6.25" style="49" customWidth="1"/>
    <col min="14856" max="15103" width="9" style="49"/>
    <col min="15104" max="15105" width="2.625" style="49" customWidth="1"/>
    <col min="15106" max="15106" width="14.625" style="49" customWidth="1"/>
    <col min="15107" max="15107" width="10.625" style="49" customWidth="1"/>
    <col min="15108" max="15108" width="14.125" style="49" customWidth="1"/>
    <col min="15109" max="15109" width="8.625" style="49" customWidth="1"/>
    <col min="15110" max="15110" width="15.625" style="49" customWidth="1"/>
    <col min="15111" max="15111" width="6.25" style="49" customWidth="1"/>
    <col min="15112" max="15359" width="9" style="49"/>
    <col min="15360" max="15361" width="2.625" style="49" customWidth="1"/>
    <col min="15362" max="15362" width="14.625" style="49" customWidth="1"/>
    <col min="15363" max="15363" width="10.625" style="49" customWidth="1"/>
    <col min="15364" max="15364" width="14.125" style="49" customWidth="1"/>
    <col min="15365" max="15365" width="8.625" style="49" customWidth="1"/>
    <col min="15366" max="15366" width="15.625" style="49" customWidth="1"/>
    <col min="15367" max="15367" width="6.25" style="49" customWidth="1"/>
    <col min="15368" max="15615" width="9" style="49"/>
    <col min="15616" max="15617" width="2.625" style="49" customWidth="1"/>
    <col min="15618" max="15618" width="14.625" style="49" customWidth="1"/>
    <col min="15619" max="15619" width="10.625" style="49" customWidth="1"/>
    <col min="15620" max="15620" width="14.125" style="49" customWidth="1"/>
    <col min="15621" max="15621" width="8.625" style="49" customWidth="1"/>
    <col min="15622" max="15622" width="15.625" style="49" customWidth="1"/>
    <col min="15623" max="15623" width="6.25" style="49" customWidth="1"/>
    <col min="15624" max="15871" width="9" style="49"/>
    <col min="15872" max="15873" width="2.625" style="49" customWidth="1"/>
    <col min="15874" max="15874" width="14.625" style="49" customWidth="1"/>
    <col min="15875" max="15875" width="10.625" style="49" customWidth="1"/>
    <col min="15876" max="15876" width="14.125" style="49" customWidth="1"/>
    <col min="15877" max="15877" width="8.625" style="49" customWidth="1"/>
    <col min="15878" max="15878" width="15.625" style="49" customWidth="1"/>
    <col min="15879" max="15879" width="6.25" style="49" customWidth="1"/>
    <col min="15880" max="16127" width="9" style="49"/>
    <col min="16128" max="16129" width="2.625" style="49" customWidth="1"/>
    <col min="16130" max="16130" width="14.625" style="49" customWidth="1"/>
    <col min="16131" max="16131" width="10.625" style="49" customWidth="1"/>
    <col min="16132" max="16132" width="14.125" style="49" customWidth="1"/>
    <col min="16133" max="16133" width="8.625" style="49" customWidth="1"/>
    <col min="16134" max="16134" width="15.625" style="49" customWidth="1"/>
    <col min="16135" max="16135" width="6.25" style="49" customWidth="1"/>
    <col min="16136" max="16384" width="9" style="49"/>
  </cols>
  <sheetData>
    <row r="1" spans="1:7" ht="25.5" customHeight="1" x14ac:dyDescent="0.15">
      <c r="A1" s="522" t="str">
        <f>基本データ!J4</f>
        <v>令和6年度</v>
      </c>
      <c r="B1" s="522"/>
      <c r="C1" s="522"/>
      <c r="D1" s="523" t="s">
        <v>429</v>
      </c>
      <c r="E1" s="523"/>
      <c r="F1" s="523"/>
      <c r="G1" s="173" t="str">
        <f>基本データ!B5</f>
        <v>○○市立○○学校</v>
      </c>
    </row>
    <row r="2" spans="1:7" ht="19.5" customHeight="1" thickBot="1" x14ac:dyDescent="0.2">
      <c r="A2" s="50"/>
      <c r="B2" s="50"/>
      <c r="C2" s="51"/>
      <c r="D2" s="51"/>
      <c r="E2" s="51"/>
      <c r="F2" s="51"/>
      <c r="G2" s="173" t="str">
        <f>基本データ!M5</f>
        <v>初任者名　○○　○○</v>
      </c>
    </row>
    <row r="3" spans="1:7" ht="19.5" customHeight="1" x14ac:dyDescent="0.2">
      <c r="A3" s="528" t="s">
        <v>80</v>
      </c>
      <c r="B3" s="529"/>
      <c r="C3" s="529"/>
      <c r="D3" s="529"/>
      <c r="E3" s="529"/>
      <c r="F3" s="529"/>
      <c r="G3" s="530"/>
    </row>
    <row r="4" spans="1:7" ht="17.25" customHeight="1" thickBot="1" x14ac:dyDescent="0.2">
      <c r="A4" s="52" t="s">
        <v>37</v>
      </c>
      <c r="B4" s="53" t="s">
        <v>59</v>
      </c>
      <c r="C4" s="174" t="s">
        <v>73</v>
      </c>
      <c r="D4" s="526" t="s">
        <v>35</v>
      </c>
      <c r="E4" s="527"/>
      <c r="F4" s="174" t="s">
        <v>75</v>
      </c>
      <c r="G4" s="54" t="s">
        <v>60</v>
      </c>
    </row>
    <row r="5" spans="1:7" ht="17.25" customHeight="1" thickTop="1" x14ac:dyDescent="0.15">
      <c r="A5" s="316">
        <v>1</v>
      </c>
      <c r="B5" s="157">
        <f>DATE(基本データ!$F$4,5,$A5)</f>
        <v>45413</v>
      </c>
      <c r="C5" s="55"/>
      <c r="D5" s="506"/>
      <c r="E5" s="507"/>
      <c r="F5" s="55"/>
      <c r="G5" s="264">
        <f>年間行事!I4</f>
        <v>0</v>
      </c>
    </row>
    <row r="6" spans="1:7" ht="17.25" customHeight="1" x14ac:dyDescent="0.15">
      <c r="A6" s="316">
        <v>2</v>
      </c>
      <c r="B6" s="157">
        <f>DATE(基本データ!$F$4,5,$A6)</f>
        <v>45414</v>
      </c>
      <c r="C6" s="55"/>
      <c r="D6" s="506"/>
      <c r="E6" s="507"/>
      <c r="F6" s="55"/>
      <c r="G6" s="264">
        <f>年間行事!I5</f>
        <v>0</v>
      </c>
    </row>
    <row r="7" spans="1:7" ht="17.25" customHeight="1" x14ac:dyDescent="0.15">
      <c r="A7" s="316">
        <v>3</v>
      </c>
      <c r="B7" s="157">
        <f>DATE(基本データ!$F$4,5,$A7)</f>
        <v>45415</v>
      </c>
      <c r="C7" s="55"/>
      <c r="D7" s="506"/>
      <c r="E7" s="507"/>
      <c r="F7" s="55"/>
      <c r="G7" s="264" t="str">
        <f>年間行事!I6</f>
        <v>憲法記念日</v>
      </c>
    </row>
    <row r="8" spans="1:7" ht="17.25" customHeight="1" x14ac:dyDescent="0.15">
      <c r="A8" s="316">
        <v>4</v>
      </c>
      <c r="B8" s="157">
        <f>DATE(基本データ!$F$4,5,$A8)</f>
        <v>45416</v>
      </c>
      <c r="C8" s="55"/>
      <c r="D8" s="506"/>
      <c r="E8" s="507"/>
      <c r="F8" s="55"/>
      <c r="G8" s="264" t="str">
        <f>年間行事!I7</f>
        <v>みどりの日</v>
      </c>
    </row>
    <row r="9" spans="1:7" ht="17.25" customHeight="1" x14ac:dyDescent="0.15">
      <c r="A9" s="316">
        <v>5</v>
      </c>
      <c r="B9" s="157">
        <f>DATE(基本データ!$F$4,5,$A9)</f>
        <v>45417</v>
      </c>
      <c r="C9" s="55"/>
      <c r="D9" s="506"/>
      <c r="E9" s="507"/>
      <c r="F9" s="55"/>
      <c r="G9" s="264" t="str">
        <f>年間行事!I8</f>
        <v>こどもの日</v>
      </c>
    </row>
    <row r="10" spans="1:7" ht="17.25" customHeight="1" x14ac:dyDescent="0.15">
      <c r="A10" s="317">
        <v>6</v>
      </c>
      <c r="B10" s="318">
        <f>DATE(基本データ!$F$4,5,$A10)</f>
        <v>45418</v>
      </c>
      <c r="C10" s="131"/>
      <c r="D10" s="531"/>
      <c r="E10" s="532"/>
      <c r="F10" s="131"/>
      <c r="G10" s="264" t="str">
        <f>年間行事!I9</f>
        <v>振替休日</v>
      </c>
    </row>
    <row r="11" spans="1:7" ht="17.25" customHeight="1" x14ac:dyDescent="0.15">
      <c r="A11" s="316">
        <v>7</v>
      </c>
      <c r="B11" s="157">
        <f>DATE(基本データ!$F$4,5,$A11)</f>
        <v>45419</v>
      </c>
      <c r="C11" s="55"/>
      <c r="D11" s="506"/>
      <c r="E11" s="507"/>
      <c r="F11" s="55"/>
      <c r="G11" s="264">
        <f>年間行事!I10</f>
        <v>0</v>
      </c>
    </row>
    <row r="12" spans="1:7" ht="36.75" customHeight="1" x14ac:dyDescent="0.15">
      <c r="A12" s="316">
        <v>8</v>
      </c>
      <c r="B12" s="157">
        <f>DATE(基本データ!$F$4,5,$A12)</f>
        <v>45420</v>
      </c>
      <c r="C12" s="55" t="s">
        <v>180</v>
      </c>
      <c r="D12" s="506" t="s">
        <v>181</v>
      </c>
      <c r="E12" s="507"/>
      <c r="F12" s="55" t="s">
        <v>333</v>
      </c>
      <c r="G12" s="264">
        <f>年間行事!I11</f>
        <v>0</v>
      </c>
    </row>
    <row r="13" spans="1:7" ht="17.25" customHeight="1" x14ac:dyDescent="0.15">
      <c r="A13" s="316">
        <v>9</v>
      </c>
      <c r="B13" s="157">
        <f>DATE(基本データ!$F$4,5,$A13)</f>
        <v>45421</v>
      </c>
      <c r="C13" s="55"/>
      <c r="D13" s="506"/>
      <c r="E13" s="507"/>
      <c r="F13" s="55"/>
      <c r="G13" s="264">
        <f>年間行事!I12</f>
        <v>0</v>
      </c>
    </row>
    <row r="14" spans="1:7" ht="21" customHeight="1" x14ac:dyDescent="0.15">
      <c r="A14" s="316">
        <v>10</v>
      </c>
      <c r="B14" s="157">
        <f>DATE(基本データ!$F$4,5,$A14)</f>
        <v>45422</v>
      </c>
      <c r="C14" s="55" t="s">
        <v>182</v>
      </c>
      <c r="D14" s="504" t="s">
        <v>183</v>
      </c>
      <c r="E14" s="505"/>
      <c r="F14" s="55" t="s">
        <v>207</v>
      </c>
      <c r="G14" s="264">
        <f>年間行事!I13</f>
        <v>0</v>
      </c>
    </row>
    <row r="15" spans="1:7" ht="16.5" customHeight="1" x14ac:dyDescent="0.15">
      <c r="A15" s="316">
        <v>11</v>
      </c>
      <c r="B15" s="157">
        <f>DATE(基本データ!$F$4,5,$A15)</f>
        <v>45423</v>
      </c>
      <c r="C15" s="55"/>
      <c r="D15" s="506"/>
      <c r="E15" s="507"/>
      <c r="F15" s="55"/>
      <c r="G15" s="264">
        <f>年間行事!I14</f>
        <v>0</v>
      </c>
    </row>
    <row r="16" spans="1:7" ht="16.5" customHeight="1" x14ac:dyDescent="0.15">
      <c r="A16" s="316">
        <v>12</v>
      </c>
      <c r="B16" s="157">
        <f>DATE(基本データ!$F$4,5,$A16)</f>
        <v>45424</v>
      </c>
      <c r="C16" s="55"/>
      <c r="D16" s="504"/>
      <c r="E16" s="505"/>
      <c r="F16" s="55"/>
      <c r="G16" s="264">
        <f>年間行事!I15</f>
        <v>0</v>
      </c>
    </row>
    <row r="17" spans="1:7" ht="17.25" customHeight="1" x14ac:dyDescent="0.15">
      <c r="A17" s="316">
        <v>13</v>
      </c>
      <c r="B17" s="157">
        <f>DATE(基本データ!$F$4,5,$A17)</f>
        <v>45425</v>
      </c>
      <c r="C17" s="55"/>
      <c r="D17" s="504"/>
      <c r="E17" s="505"/>
      <c r="F17" s="55"/>
      <c r="G17" s="264">
        <f>年間行事!I16</f>
        <v>0</v>
      </c>
    </row>
    <row r="18" spans="1:7" ht="17.25" customHeight="1" x14ac:dyDescent="0.15">
      <c r="A18" s="316">
        <v>14</v>
      </c>
      <c r="B18" s="157">
        <f>DATE(基本データ!$F$4,5,$A18)</f>
        <v>45426</v>
      </c>
      <c r="C18" s="55"/>
      <c r="D18" s="506"/>
      <c r="E18" s="507"/>
      <c r="F18" s="55"/>
      <c r="G18" s="264">
        <f>年間行事!I17</f>
        <v>0</v>
      </c>
    </row>
    <row r="19" spans="1:7" ht="17.25" customHeight="1" x14ac:dyDescent="0.15">
      <c r="A19" s="316">
        <v>15</v>
      </c>
      <c r="B19" s="157">
        <f>DATE(基本データ!$F$4,5,$A19)</f>
        <v>45427</v>
      </c>
      <c r="C19" s="55"/>
      <c r="D19" s="506"/>
      <c r="E19" s="507"/>
      <c r="F19" s="55"/>
      <c r="G19" s="264">
        <f>年間行事!I18</f>
        <v>0</v>
      </c>
    </row>
    <row r="20" spans="1:7" ht="17.25" customHeight="1" x14ac:dyDescent="0.15">
      <c r="A20" s="316">
        <v>16</v>
      </c>
      <c r="B20" s="157">
        <f>DATE(基本データ!$F$4,5,$A20)</f>
        <v>45428</v>
      </c>
      <c r="C20" s="55"/>
      <c r="D20" s="506"/>
      <c r="E20" s="507"/>
      <c r="F20" s="55"/>
      <c r="G20" s="264">
        <f>年間行事!I19</f>
        <v>0</v>
      </c>
    </row>
    <row r="21" spans="1:7" ht="21.75" customHeight="1" x14ac:dyDescent="0.15">
      <c r="A21" s="316">
        <v>17</v>
      </c>
      <c r="B21" s="157">
        <f>DATE(基本データ!$F$4,5,$A21)</f>
        <v>45429</v>
      </c>
      <c r="C21" s="55"/>
      <c r="D21" s="506"/>
      <c r="E21" s="507"/>
      <c r="F21" s="55"/>
      <c r="G21" s="264">
        <f>年間行事!I20</f>
        <v>0</v>
      </c>
    </row>
    <row r="22" spans="1:7" ht="17.25" customHeight="1" x14ac:dyDescent="0.15">
      <c r="A22" s="316">
        <v>18</v>
      </c>
      <c r="B22" s="157">
        <f>DATE(基本データ!$F$4,5,$A22)</f>
        <v>45430</v>
      </c>
      <c r="C22" s="55"/>
      <c r="D22" s="506"/>
      <c r="E22" s="507"/>
      <c r="F22" s="55"/>
      <c r="G22" s="264">
        <f>年間行事!I21</f>
        <v>0</v>
      </c>
    </row>
    <row r="23" spans="1:7" ht="17.25" customHeight="1" x14ac:dyDescent="0.15">
      <c r="A23" s="316">
        <v>19</v>
      </c>
      <c r="B23" s="157">
        <f>DATE(基本データ!$F$4,5,$A23)</f>
        <v>45431</v>
      </c>
      <c r="C23" s="55"/>
      <c r="D23" s="506"/>
      <c r="E23" s="507"/>
      <c r="F23" s="55"/>
      <c r="G23" s="264">
        <f>年間行事!I22</f>
        <v>0</v>
      </c>
    </row>
    <row r="24" spans="1:7" ht="17.25" customHeight="1" x14ac:dyDescent="0.15">
      <c r="A24" s="316">
        <v>20</v>
      </c>
      <c r="B24" s="157">
        <f>DATE(基本データ!$F$4,5,$A24)</f>
        <v>45432</v>
      </c>
      <c r="C24" s="55"/>
      <c r="D24" s="506"/>
      <c r="E24" s="507"/>
      <c r="F24" s="55"/>
      <c r="G24" s="264">
        <f>年間行事!I23</f>
        <v>0</v>
      </c>
    </row>
    <row r="25" spans="1:7" ht="17.25" customHeight="1" x14ac:dyDescent="0.15">
      <c r="A25" s="316">
        <v>21</v>
      </c>
      <c r="B25" s="157">
        <f>DATE(基本データ!$F$4,5,$A25)</f>
        <v>45433</v>
      </c>
      <c r="C25" s="55" t="s">
        <v>507</v>
      </c>
      <c r="D25" s="506"/>
      <c r="E25" s="507"/>
      <c r="F25" s="55"/>
      <c r="G25" s="264" t="str">
        <f>年間行事!I24</f>
        <v>（セ）中・義第２回研修</v>
      </c>
    </row>
    <row r="26" spans="1:7" ht="35.25" customHeight="1" x14ac:dyDescent="0.15">
      <c r="A26" s="316">
        <v>22</v>
      </c>
      <c r="B26" s="157">
        <f>DATE(基本データ!$F$4,5,$A26)</f>
        <v>45434</v>
      </c>
      <c r="C26" s="55" t="s">
        <v>432</v>
      </c>
      <c r="D26" s="506" t="s">
        <v>334</v>
      </c>
      <c r="E26" s="507"/>
      <c r="F26" s="55" t="s">
        <v>333</v>
      </c>
      <c r="G26" s="264">
        <f>年間行事!I25</f>
        <v>0</v>
      </c>
    </row>
    <row r="27" spans="1:7" ht="17.25" customHeight="1" x14ac:dyDescent="0.15">
      <c r="A27" s="316">
        <v>23</v>
      </c>
      <c r="B27" s="157">
        <f>DATE(基本データ!$F$4,5,$A27)</f>
        <v>45435</v>
      </c>
      <c r="C27" s="55"/>
      <c r="D27" s="506"/>
      <c r="E27" s="507"/>
      <c r="F27" s="55"/>
      <c r="G27" s="264">
        <f>年間行事!I26</f>
        <v>0</v>
      </c>
    </row>
    <row r="28" spans="1:7" ht="16.5" customHeight="1" x14ac:dyDescent="0.15">
      <c r="A28" s="316">
        <v>24</v>
      </c>
      <c r="B28" s="157">
        <f>DATE(基本データ!$F$4,5,$A28)</f>
        <v>45436</v>
      </c>
      <c r="C28" s="55" t="s">
        <v>229</v>
      </c>
      <c r="D28" s="506" t="s">
        <v>230</v>
      </c>
      <c r="E28" s="507"/>
      <c r="F28" s="55" t="s">
        <v>228</v>
      </c>
      <c r="G28" s="264">
        <f>年間行事!I27</f>
        <v>0</v>
      </c>
    </row>
    <row r="29" spans="1:7" ht="16.5" customHeight="1" x14ac:dyDescent="0.15">
      <c r="A29" s="316">
        <v>25</v>
      </c>
      <c r="B29" s="157">
        <f>DATE(基本データ!$F$4,5,$A29)</f>
        <v>45437</v>
      </c>
      <c r="C29" s="55"/>
      <c r="D29" s="506"/>
      <c r="E29" s="507"/>
      <c r="F29" s="55"/>
      <c r="G29" s="264">
        <f>年間行事!I28</f>
        <v>0</v>
      </c>
    </row>
    <row r="30" spans="1:7" ht="17.25" customHeight="1" x14ac:dyDescent="0.15">
      <c r="A30" s="316">
        <v>26</v>
      </c>
      <c r="B30" s="157">
        <f>DATE(基本データ!$F$4,5,$A30)</f>
        <v>45438</v>
      </c>
      <c r="C30" s="55"/>
      <c r="D30" s="506"/>
      <c r="E30" s="507"/>
      <c r="F30" s="55"/>
      <c r="G30" s="264">
        <f>年間行事!I29</f>
        <v>0</v>
      </c>
    </row>
    <row r="31" spans="1:7" ht="17.25" customHeight="1" x14ac:dyDescent="0.15">
      <c r="A31" s="316">
        <v>27</v>
      </c>
      <c r="B31" s="157">
        <f>DATE(基本データ!$F$4,5,$A31)</f>
        <v>45439</v>
      </c>
      <c r="C31" s="55"/>
      <c r="D31" s="506"/>
      <c r="E31" s="507"/>
      <c r="F31" s="55"/>
      <c r="G31" s="264">
        <f>年間行事!I30</f>
        <v>0</v>
      </c>
    </row>
    <row r="32" spans="1:7" ht="17.25" customHeight="1" x14ac:dyDescent="0.15">
      <c r="A32" s="316">
        <v>28</v>
      </c>
      <c r="B32" s="157">
        <f>DATE(基本データ!$F$4,5,$A32)</f>
        <v>45440</v>
      </c>
      <c r="C32" s="55" t="s">
        <v>509</v>
      </c>
      <c r="D32" s="506"/>
      <c r="E32" s="507"/>
      <c r="F32" s="55"/>
      <c r="G32" s="264" t="str">
        <f>年間行事!I31</f>
        <v>（セ）小・義第２回研修</v>
      </c>
    </row>
    <row r="33" spans="1:7" ht="17.25" customHeight="1" x14ac:dyDescent="0.15">
      <c r="A33" s="316">
        <v>29</v>
      </c>
      <c r="B33" s="157">
        <f>DATE(基本データ!$F$4,5,$A33)</f>
        <v>45441</v>
      </c>
      <c r="C33" s="55"/>
      <c r="D33" s="506"/>
      <c r="E33" s="507"/>
      <c r="F33" s="55"/>
      <c r="G33" s="264">
        <f>年間行事!I32</f>
        <v>0</v>
      </c>
    </row>
    <row r="34" spans="1:7" ht="17.25" customHeight="1" x14ac:dyDescent="0.15">
      <c r="A34" s="316">
        <v>30</v>
      </c>
      <c r="B34" s="157">
        <f>DATE(基本データ!$F$4,5,$A34)</f>
        <v>45442</v>
      </c>
      <c r="C34" s="55"/>
      <c r="D34" s="506"/>
      <c r="E34" s="507"/>
      <c r="F34" s="55"/>
      <c r="G34" s="264">
        <f>年間行事!I33</f>
        <v>0</v>
      </c>
    </row>
    <row r="35" spans="1:7" ht="17.25" customHeight="1" thickBot="1" x14ac:dyDescent="0.2">
      <c r="A35" s="316">
        <v>31</v>
      </c>
      <c r="B35" s="157">
        <f>DATE(基本データ!$F$4,5,$A35)</f>
        <v>45443</v>
      </c>
      <c r="C35" s="55"/>
      <c r="D35" s="506"/>
      <c r="E35" s="507"/>
      <c r="F35" s="55"/>
      <c r="G35" s="264">
        <f>年間行事!I34</f>
        <v>0</v>
      </c>
    </row>
    <row r="36" spans="1:7" ht="17.25" customHeight="1" x14ac:dyDescent="0.15">
      <c r="A36" s="508" t="s">
        <v>74</v>
      </c>
      <c r="B36" s="509"/>
      <c r="C36" s="519" t="s">
        <v>169</v>
      </c>
      <c r="D36" s="514" t="s">
        <v>77</v>
      </c>
      <c r="E36" s="175" t="s">
        <v>78</v>
      </c>
      <c r="F36" s="175">
        <v>4</v>
      </c>
      <c r="G36" s="265"/>
    </row>
    <row r="37" spans="1:7" ht="17.25" customHeight="1" x14ac:dyDescent="0.15">
      <c r="A37" s="510"/>
      <c r="B37" s="511"/>
      <c r="C37" s="520"/>
      <c r="D37" s="515"/>
      <c r="E37" s="176" t="s">
        <v>79</v>
      </c>
      <c r="F37" s="59">
        <f>F36+'４月'!F37</f>
        <v>5</v>
      </c>
      <c r="G37" s="266"/>
    </row>
    <row r="38" spans="1:7" ht="17.25" customHeight="1" x14ac:dyDescent="0.15">
      <c r="A38" s="510"/>
      <c r="B38" s="511"/>
      <c r="C38" s="520"/>
      <c r="D38" s="515" t="s">
        <v>76</v>
      </c>
      <c r="E38" s="176" t="s">
        <v>78</v>
      </c>
      <c r="F38" s="176">
        <v>4</v>
      </c>
      <c r="G38" s="267"/>
    </row>
    <row r="39" spans="1:7" ht="17.25" customHeight="1" thickBot="1" x14ac:dyDescent="0.2">
      <c r="A39" s="512"/>
      <c r="B39" s="513"/>
      <c r="C39" s="521"/>
      <c r="D39" s="516"/>
      <c r="E39" s="177" t="s">
        <v>79</v>
      </c>
      <c r="F39" s="60">
        <f>F38+'４月'!F39</f>
        <v>15</v>
      </c>
      <c r="G39" s="268"/>
    </row>
  </sheetData>
  <mergeCells count="39">
    <mergeCell ref="A1:C1"/>
    <mergeCell ref="D1:F1"/>
    <mergeCell ref="D7:E7"/>
    <mergeCell ref="A3:G3"/>
    <mergeCell ref="D4:E4"/>
    <mergeCell ref="D5:E5"/>
    <mergeCell ref="D6:E6"/>
    <mergeCell ref="D30:E30"/>
    <mergeCell ref="D21:E21"/>
    <mergeCell ref="D29:E29"/>
    <mergeCell ref="D25:E25"/>
    <mergeCell ref="D11:E11"/>
    <mergeCell ref="D14:E14"/>
    <mergeCell ref="D15:E15"/>
    <mergeCell ref="D12:E12"/>
    <mergeCell ref="D13:E13"/>
    <mergeCell ref="D8:E8"/>
    <mergeCell ref="D17:E17"/>
    <mergeCell ref="D16:E16"/>
    <mergeCell ref="D19:E19"/>
    <mergeCell ref="D28:E28"/>
    <mergeCell ref="D23:E23"/>
    <mergeCell ref="D24:E24"/>
    <mergeCell ref="D26:E26"/>
    <mergeCell ref="D20:E20"/>
    <mergeCell ref="D27:E27"/>
    <mergeCell ref="D22:E22"/>
    <mergeCell ref="D18:E18"/>
    <mergeCell ref="D9:E9"/>
    <mergeCell ref="D10:E10"/>
    <mergeCell ref="D31:E31"/>
    <mergeCell ref="A36:B39"/>
    <mergeCell ref="D32:E32"/>
    <mergeCell ref="D38:D39"/>
    <mergeCell ref="D36:D37"/>
    <mergeCell ref="D35:E35"/>
    <mergeCell ref="D34:E34"/>
    <mergeCell ref="C36:C39"/>
    <mergeCell ref="D33:E33"/>
  </mergeCells>
  <phoneticPr fontId="2"/>
  <conditionalFormatting sqref="A5:D5 A7 A9 A11 A13 A15 A17 A19 A21 A23 A25 A27 A29 A31 A33 G5:G35">
    <cfRule type="expression" dxfId="1817" priority="451" stopIfTrue="1">
      <formula>$A5=""</formula>
    </cfRule>
    <cfRule type="expression" dxfId="1816" priority="452" stopIfTrue="1">
      <formula>OR(WEEKDAY($B5,2)&gt;5,COUNTIF(祝日,$B5)&gt;0)</formula>
    </cfRule>
    <cfRule type="expression" dxfId="1815" priority="453" stopIfTrue="1">
      <formula>AND(WEEKDAY($B5)=7,(AND(WEEKDAY($B5,2)=6,COUNTIF(祝日,$B5)=0)))</formula>
    </cfRule>
  </conditionalFormatting>
  <conditionalFormatting sqref="F5">
    <cfRule type="expression" dxfId="1814" priority="448" stopIfTrue="1">
      <formula>$A5=""</formula>
    </cfRule>
    <cfRule type="expression" dxfId="1813" priority="449" stopIfTrue="1">
      <formula>OR(WEEKDAY($B5,2)&gt;5,COUNTIF(祝日,$B5)&gt;0)</formula>
    </cfRule>
    <cfRule type="expression" dxfId="1812" priority="450" stopIfTrue="1">
      <formula>AND(WEEKDAY($B5)=7,(AND(WEEKDAY($B5,2)=6,COUNTIF(祝日,$B5)=0)))</formula>
    </cfRule>
  </conditionalFormatting>
  <conditionalFormatting sqref="A6:D6 A8 A10 A12 A14 A16 A18 A20 A22 A24 A26 A28 A30 A32 A34">
    <cfRule type="expression" dxfId="1811" priority="433" stopIfTrue="1">
      <formula>$A6=""</formula>
    </cfRule>
    <cfRule type="expression" dxfId="1810" priority="434" stopIfTrue="1">
      <formula>OR(WEEKDAY($B6,2)&gt;5,COUNTIF(祝日,$B6)&gt;0)</formula>
    </cfRule>
    <cfRule type="expression" dxfId="1809" priority="435" stopIfTrue="1">
      <formula>AND(WEEKDAY($B6)=7,(AND(WEEKDAY($B6,2)=6,COUNTIF(祝日,$B6)=0)))</formula>
    </cfRule>
  </conditionalFormatting>
  <conditionalFormatting sqref="F6">
    <cfRule type="expression" dxfId="1808" priority="430" stopIfTrue="1">
      <formula>$A6=""</formula>
    </cfRule>
    <cfRule type="expression" dxfId="1807" priority="431" stopIfTrue="1">
      <formula>OR(WEEKDAY($B6,2)&gt;5,COUNTIF(祝日,$B6)&gt;0)</formula>
    </cfRule>
    <cfRule type="expression" dxfId="1806" priority="432" stopIfTrue="1">
      <formula>AND(WEEKDAY($B6)=7,(AND(WEEKDAY($B6,2)=6,COUNTIF(祝日,$B6)=0)))</formula>
    </cfRule>
  </conditionalFormatting>
  <conditionalFormatting sqref="B7:D7">
    <cfRule type="expression" dxfId="1805" priority="424" stopIfTrue="1">
      <formula>$A7=""</formula>
    </cfRule>
    <cfRule type="expression" dxfId="1804" priority="425" stopIfTrue="1">
      <formula>OR(WEEKDAY($B7,2)&gt;5,COUNTIF(祝日,$B7)&gt;0)</formula>
    </cfRule>
    <cfRule type="expression" dxfId="1803" priority="426" stopIfTrue="1">
      <formula>AND(WEEKDAY($B7)=7,(AND(WEEKDAY($B7,2)=6,COUNTIF(祝日,$B7)=0)))</formula>
    </cfRule>
  </conditionalFormatting>
  <conditionalFormatting sqref="F7">
    <cfRule type="expression" dxfId="1802" priority="421" stopIfTrue="1">
      <formula>$A7=""</formula>
    </cfRule>
    <cfRule type="expression" dxfId="1801" priority="422" stopIfTrue="1">
      <formula>OR(WEEKDAY($B7,2)&gt;5,COUNTIF(祝日,$B7)&gt;0)</formula>
    </cfRule>
    <cfRule type="expression" dxfId="1800" priority="423" stopIfTrue="1">
      <formula>AND(WEEKDAY($B7)=7,(AND(WEEKDAY($B7,2)=6,COUNTIF(祝日,$B7)=0)))</formula>
    </cfRule>
  </conditionalFormatting>
  <conditionalFormatting sqref="B8:D8">
    <cfRule type="expression" dxfId="1799" priority="415" stopIfTrue="1">
      <formula>$A8=""</formula>
    </cfRule>
    <cfRule type="expression" dxfId="1798" priority="416" stopIfTrue="1">
      <formula>OR(WEEKDAY($B8,2)&gt;5,COUNTIF(祝日,$B8)&gt;0)</formula>
    </cfRule>
    <cfRule type="expression" dxfId="1797" priority="417" stopIfTrue="1">
      <formula>AND(WEEKDAY($B8)=7,(AND(WEEKDAY($B8,2)=6,COUNTIF(祝日,$B8)=0)))</formula>
    </cfRule>
  </conditionalFormatting>
  <conditionalFormatting sqref="F8">
    <cfRule type="expression" dxfId="1796" priority="412" stopIfTrue="1">
      <formula>$A8=""</formula>
    </cfRule>
    <cfRule type="expression" dxfId="1795" priority="413" stopIfTrue="1">
      <formula>OR(WEEKDAY($B8,2)&gt;5,COUNTIF(祝日,$B8)&gt;0)</formula>
    </cfRule>
    <cfRule type="expression" dxfId="1794" priority="414" stopIfTrue="1">
      <formula>AND(WEEKDAY($B8)=7,(AND(WEEKDAY($B8,2)=6,COUNTIF(祝日,$B8)=0)))</formula>
    </cfRule>
  </conditionalFormatting>
  <conditionalFormatting sqref="B9:D9">
    <cfRule type="expression" dxfId="1793" priority="406" stopIfTrue="1">
      <formula>$A9=""</formula>
    </cfRule>
    <cfRule type="expression" dxfId="1792" priority="407" stopIfTrue="1">
      <formula>OR(WEEKDAY($B9,2)&gt;5,COUNTIF(祝日,$B9)&gt;0)</formula>
    </cfRule>
    <cfRule type="expression" dxfId="1791" priority="408" stopIfTrue="1">
      <formula>AND(WEEKDAY($B9)=7,(AND(WEEKDAY($B9,2)=6,COUNTIF(祝日,$B9)=0)))</formula>
    </cfRule>
  </conditionalFormatting>
  <conditionalFormatting sqref="F9">
    <cfRule type="expression" dxfId="1790" priority="403" stopIfTrue="1">
      <formula>$A9=""</formula>
    </cfRule>
    <cfRule type="expression" dxfId="1789" priority="404" stopIfTrue="1">
      <formula>OR(WEEKDAY($B9,2)&gt;5,COUNTIF(祝日,$B9)&gt;0)</formula>
    </cfRule>
    <cfRule type="expression" dxfId="1788" priority="405" stopIfTrue="1">
      <formula>AND(WEEKDAY($B9)=7,(AND(WEEKDAY($B9,2)=6,COUNTIF(祝日,$B9)=0)))</formula>
    </cfRule>
  </conditionalFormatting>
  <conditionalFormatting sqref="B10:D10">
    <cfRule type="expression" dxfId="1787" priority="397" stopIfTrue="1">
      <formula>$A10=""</formula>
    </cfRule>
    <cfRule type="expression" dxfId="1786" priority="398" stopIfTrue="1">
      <formula>OR(WEEKDAY($B10,2)&gt;5,COUNTIF(祝日,$B10)&gt;0)</formula>
    </cfRule>
    <cfRule type="expression" dxfId="1785" priority="399" stopIfTrue="1">
      <formula>AND(WEEKDAY($B10)=7,(AND(WEEKDAY($B10,2)=6,COUNTIF(祝日,$B10)=0)))</formula>
    </cfRule>
  </conditionalFormatting>
  <conditionalFormatting sqref="F10">
    <cfRule type="expression" dxfId="1784" priority="394" stopIfTrue="1">
      <formula>$A10=""</formula>
    </cfRule>
    <cfRule type="expression" dxfId="1783" priority="395" stopIfTrue="1">
      <formula>OR(WEEKDAY($B10,2)&gt;5,COUNTIF(祝日,$B10)&gt;0)</formula>
    </cfRule>
    <cfRule type="expression" dxfId="1782" priority="396" stopIfTrue="1">
      <formula>AND(WEEKDAY($B10)=7,(AND(WEEKDAY($B10,2)=6,COUNTIF(祝日,$B10)=0)))</formula>
    </cfRule>
  </conditionalFormatting>
  <conditionalFormatting sqref="B11:D11">
    <cfRule type="expression" dxfId="1781" priority="388" stopIfTrue="1">
      <formula>$A11=""</formula>
    </cfRule>
    <cfRule type="expression" dxfId="1780" priority="389" stopIfTrue="1">
      <formula>OR(WEEKDAY($B11,2)&gt;5,COUNTIF(祝日,$B11)&gt;0)</formula>
    </cfRule>
    <cfRule type="expression" dxfId="1779" priority="390" stopIfTrue="1">
      <formula>AND(WEEKDAY($B11)=7,(AND(WEEKDAY($B11,2)=6,COUNTIF(祝日,$B11)=0)))</formula>
    </cfRule>
  </conditionalFormatting>
  <conditionalFormatting sqref="F11">
    <cfRule type="expression" dxfId="1778" priority="385" stopIfTrue="1">
      <formula>$A11=""</formula>
    </cfRule>
    <cfRule type="expression" dxfId="1777" priority="386" stopIfTrue="1">
      <formula>OR(WEEKDAY($B11,2)&gt;5,COUNTIF(祝日,$B11)&gt;0)</formula>
    </cfRule>
    <cfRule type="expression" dxfId="1776" priority="387" stopIfTrue="1">
      <formula>AND(WEEKDAY($B11)=7,(AND(WEEKDAY($B11,2)=6,COUNTIF(祝日,$B11)=0)))</formula>
    </cfRule>
  </conditionalFormatting>
  <conditionalFormatting sqref="B12">
    <cfRule type="expression" dxfId="1775" priority="379" stopIfTrue="1">
      <formula>$A12=""</formula>
    </cfRule>
    <cfRule type="expression" dxfId="1774" priority="380" stopIfTrue="1">
      <formula>OR(WEEKDAY($B12,2)&gt;5,COUNTIF(祝日,$B12)&gt;0)</formula>
    </cfRule>
    <cfRule type="expression" dxfId="1773" priority="381" stopIfTrue="1">
      <formula>AND(WEEKDAY($B12)=7,(AND(WEEKDAY($B12,2)=6,COUNTIF(祝日,$B12)=0)))</formula>
    </cfRule>
  </conditionalFormatting>
  <conditionalFormatting sqref="B13:D13">
    <cfRule type="expression" dxfId="1772" priority="361" stopIfTrue="1">
      <formula>$A13=""</formula>
    </cfRule>
    <cfRule type="expression" dxfId="1771" priority="362" stopIfTrue="1">
      <formula>OR(WEEKDAY($B13,2)&gt;5,COUNTIF(祝日,$B13)&gt;0)</formula>
    </cfRule>
    <cfRule type="expression" dxfId="1770" priority="363" stopIfTrue="1">
      <formula>AND(WEEKDAY($B13)=7,(AND(WEEKDAY($B13,2)=6,COUNTIF(祝日,$B13)=0)))</formula>
    </cfRule>
  </conditionalFormatting>
  <conditionalFormatting sqref="F13">
    <cfRule type="expression" dxfId="1769" priority="358" stopIfTrue="1">
      <formula>$A13=""</formula>
    </cfRule>
    <cfRule type="expression" dxfId="1768" priority="359" stopIfTrue="1">
      <formula>OR(WEEKDAY($B13,2)&gt;5,COUNTIF(祝日,$B13)&gt;0)</formula>
    </cfRule>
    <cfRule type="expression" dxfId="1767" priority="360" stopIfTrue="1">
      <formula>AND(WEEKDAY($B13)=7,(AND(WEEKDAY($B13,2)=6,COUNTIF(祝日,$B13)=0)))</formula>
    </cfRule>
  </conditionalFormatting>
  <conditionalFormatting sqref="B15:D15">
    <cfRule type="expression" dxfId="1766" priority="343" stopIfTrue="1">
      <formula>$A15=""</formula>
    </cfRule>
    <cfRule type="expression" dxfId="1765" priority="344" stopIfTrue="1">
      <formula>OR(WEEKDAY($B15,2)&gt;5,COUNTIF(祝日,$B15)&gt;0)</formula>
    </cfRule>
    <cfRule type="expression" dxfId="1764" priority="345" stopIfTrue="1">
      <formula>AND(WEEKDAY($B15)=7,(AND(WEEKDAY($B15,2)=6,COUNTIF(祝日,$B15)=0)))</formula>
    </cfRule>
  </conditionalFormatting>
  <conditionalFormatting sqref="F15">
    <cfRule type="expression" dxfId="1763" priority="340" stopIfTrue="1">
      <formula>$A15=""</formula>
    </cfRule>
    <cfRule type="expression" dxfId="1762" priority="341" stopIfTrue="1">
      <formula>OR(WEEKDAY($B15,2)&gt;5,COUNTIF(祝日,$B15)&gt;0)</formula>
    </cfRule>
    <cfRule type="expression" dxfId="1761" priority="342" stopIfTrue="1">
      <formula>AND(WEEKDAY($B15)=7,(AND(WEEKDAY($B15,2)=6,COUNTIF(祝日,$B15)=0)))</formula>
    </cfRule>
  </conditionalFormatting>
  <conditionalFormatting sqref="B18:D18">
    <cfRule type="expression" dxfId="1760" priority="316" stopIfTrue="1">
      <formula>$A18=""</formula>
    </cfRule>
    <cfRule type="expression" dxfId="1759" priority="317" stopIfTrue="1">
      <formula>OR(WEEKDAY($B18,2)&gt;5,COUNTIF(祝日,$B18)&gt;0)</formula>
    </cfRule>
    <cfRule type="expression" dxfId="1758" priority="318" stopIfTrue="1">
      <formula>AND(WEEKDAY($B18)=7,(AND(WEEKDAY($B18,2)=6,COUNTIF(祝日,$B18)=0)))</formula>
    </cfRule>
  </conditionalFormatting>
  <conditionalFormatting sqref="B17">
    <cfRule type="expression" dxfId="1757" priority="325" stopIfTrue="1">
      <formula>$A17=""</formula>
    </cfRule>
    <cfRule type="expression" dxfId="1756" priority="326" stopIfTrue="1">
      <formula>OR(WEEKDAY($B17,2)&gt;5,COUNTIF(祝日,$B17)&gt;0)</formula>
    </cfRule>
    <cfRule type="expression" dxfId="1755" priority="327" stopIfTrue="1">
      <formula>AND(WEEKDAY($B17)=7,(AND(WEEKDAY($B17,2)=6,COUNTIF(祝日,$B17)=0)))</formula>
    </cfRule>
  </conditionalFormatting>
  <conditionalFormatting sqref="F18">
    <cfRule type="expression" dxfId="1754" priority="313" stopIfTrue="1">
      <formula>$A18=""</formula>
    </cfRule>
    <cfRule type="expression" dxfId="1753" priority="314" stopIfTrue="1">
      <formula>OR(WEEKDAY($B18,2)&gt;5,COUNTIF(祝日,$B18)&gt;0)</formula>
    </cfRule>
    <cfRule type="expression" dxfId="1752" priority="315" stopIfTrue="1">
      <formula>AND(WEEKDAY($B18)=7,(AND(WEEKDAY($B18,2)=6,COUNTIF(祝日,$B18)=0)))</formula>
    </cfRule>
  </conditionalFormatting>
  <conditionalFormatting sqref="B19:D19">
    <cfRule type="expression" dxfId="1751" priority="307" stopIfTrue="1">
      <formula>$A19=""</formula>
    </cfRule>
    <cfRule type="expression" dxfId="1750" priority="308" stopIfTrue="1">
      <formula>OR(WEEKDAY($B19,2)&gt;5,COUNTIF(祝日,$B19)&gt;0)</formula>
    </cfRule>
    <cfRule type="expression" dxfId="1749" priority="309" stopIfTrue="1">
      <formula>AND(WEEKDAY($B19)=7,(AND(WEEKDAY($B19,2)=6,COUNTIF(祝日,$B19)=0)))</formula>
    </cfRule>
  </conditionalFormatting>
  <conditionalFormatting sqref="F19">
    <cfRule type="expression" dxfId="1748" priority="304" stopIfTrue="1">
      <formula>$A19=""</formula>
    </cfRule>
    <cfRule type="expression" dxfId="1747" priority="305" stopIfTrue="1">
      <formula>OR(WEEKDAY($B19,2)&gt;5,COUNTIF(祝日,$B19)&gt;0)</formula>
    </cfRule>
    <cfRule type="expression" dxfId="1746" priority="306" stopIfTrue="1">
      <formula>AND(WEEKDAY($B19)=7,(AND(WEEKDAY($B19,2)=6,COUNTIF(祝日,$B19)=0)))</formula>
    </cfRule>
  </conditionalFormatting>
  <conditionalFormatting sqref="B20:D20">
    <cfRule type="expression" dxfId="1745" priority="298" stopIfTrue="1">
      <formula>$A20=""</formula>
    </cfRule>
    <cfRule type="expression" dxfId="1744" priority="299" stopIfTrue="1">
      <formula>OR(WEEKDAY($B20,2)&gt;5,COUNTIF(祝日,$B20)&gt;0)</formula>
    </cfRule>
    <cfRule type="expression" dxfId="1743" priority="300" stopIfTrue="1">
      <formula>AND(WEEKDAY($B20)=7,(AND(WEEKDAY($B20,2)=6,COUNTIF(祝日,$B20)=0)))</formula>
    </cfRule>
  </conditionalFormatting>
  <conditionalFormatting sqref="F20">
    <cfRule type="expression" dxfId="1742" priority="295" stopIfTrue="1">
      <formula>$A20=""</formula>
    </cfRule>
    <cfRule type="expression" dxfId="1741" priority="296" stopIfTrue="1">
      <formula>OR(WEEKDAY($B20,2)&gt;5,COUNTIF(祝日,$B20)&gt;0)</formula>
    </cfRule>
    <cfRule type="expression" dxfId="1740" priority="297" stopIfTrue="1">
      <formula>AND(WEEKDAY($B20)=7,(AND(WEEKDAY($B20,2)=6,COUNTIF(祝日,$B20)=0)))</formula>
    </cfRule>
  </conditionalFormatting>
  <conditionalFormatting sqref="B22:D22">
    <cfRule type="expression" dxfId="1739" priority="280" stopIfTrue="1">
      <formula>$A22=""</formula>
    </cfRule>
    <cfRule type="expression" dxfId="1738" priority="281" stopIfTrue="1">
      <formula>OR(WEEKDAY($B22,2)&gt;5,COUNTIF(祝日,$B22)&gt;0)</formula>
    </cfRule>
    <cfRule type="expression" dxfId="1737" priority="282" stopIfTrue="1">
      <formula>AND(WEEKDAY($B22)=7,(AND(WEEKDAY($B22,2)=6,COUNTIF(祝日,$B22)=0)))</formula>
    </cfRule>
  </conditionalFormatting>
  <conditionalFormatting sqref="B25:D25">
    <cfRule type="expression" dxfId="1736" priority="253" stopIfTrue="1">
      <formula>$A25=""</formula>
    </cfRule>
    <cfRule type="expression" dxfId="1735" priority="254" stopIfTrue="1">
      <formula>OR(WEEKDAY($B25,2)&gt;5,COUNTIF(祝日,$B25)&gt;0)</formula>
    </cfRule>
    <cfRule type="expression" dxfId="1734" priority="255" stopIfTrue="1">
      <formula>AND(WEEKDAY($B25)=7,(AND(WEEKDAY($B25,2)=6,COUNTIF(祝日,$B25)=0)))</formula>
    </cfRule>
  </conditionalFormatting>
  <conditionalFormatting sqref="F22">
    <cfRule type="expression" dxfId="1733" priority="277" stopIfTrue="1">
      <formula>$A22=""</formula>
    </cfRule>
    <cfRule type="expression" dxfId="1732" priority="278" stopIfTrue="1">
      <formula>OR(WEEKDAY($B22,2)&gt;5,COUNTIF(祝日,$B22)&gt;0)</formula>
    </cfRule>
    <cfRule type="expression" dxfId="1731" priority="279" stopIfTrue="1">
      <formula>AND(WEEKDAY($B22)=7,(AND(WEEKDAY($B22,2)=6,COUNTIF(祝日,$B22)=0)))</formula>
    </cfRule>
  </conditionalFormatting>
  <conditionalFormatting sqref="B23:D23">
    <cfRule type="expression" dxfId="1730" priority="271" stopIfTrue="1">
      <formula>$A23=""</formula>
    </cfRule>
    <cfRule type="expression" dxfId="1729" priority="272" stopIfTrue="1">
      <formula>OR(WEEKDAY($B23,2)&gt;5,COUNTIF(祝日,$B23)&gt;0)</formula>
    </cfRule>
    <cfRule type="expression" dxfId="1728" priority="273" stopIfTrue="1">
      <formula>AND(WEEKDAY($B23)=7,(AND(WEEKDAY($B23,2)=6,COUNTIF(祝日,$B23)=0)))</formula>
    </cfRule>
  </conditionalFormatting>
  <conditionalFormatting sqref="F23">
    <cfRule type="expression" dxfId="1727" priority="268" stopIfTrue="1">
      <formula>$A23=""</formula>
    </cfRule>
    <cfRule type="expression" dxfId="1726" priority="269" stopIfTrue="1">
      <formula>OR(WEEKDAY($B23,2)&gt;5,COUNTIF(祝日,$B23)&gt;0)</formula>
    </cfRule>
    <cfRule type="expression" dxfId="1725" priority="270" stopIfTrue="1">
      <formula>AND(WEEKDAY($B23)=7,(AND(WEEKDAY($B23,2)=6,COUNTIF(祝日,$B23)=0)))</formula>
    </cfRule>
  </conditionalFormatting>
  <conditionalFormatting sqref="B24:D24">
    <cfRule type="expression" dxfId="1724" priority="262" stopIfTrue="1">
      <formula>$A24=""</formula>
    </cfRule>
    <cfRule type="expression" dxfId="1723" priority="263" stopIfTrue="1">
      <formula>OR(WEEKDAY($B24,2)&gt;5,COUNTIF(祝日,$B24)&gt;0)</formula>
    </cfRule>
    <cfRule type="expression" dxfId="1722" priority="264" stopIfTrue="1">
      <formula>AND(WEEKDAY($B24)=7,(AND(WEEKDAY($B24,2)=6,COUNTIF(祝日,$B24)=0)))</formula>
    </cfRule>
  </conditionalFormatting>
  <conditionalFormatting sqref="F24">
    <cfRule type="expression" dxfId="1721" priority="259" stopIfTrue="1">
      <formula>$A24=""</formula>
    </cfRule>
    <cfRule type="expression" dxfId="1720" priority="260" stopIfTrue="1">
      <formula>OR(WEEKDAY($B24,2)&gt;5,COUNTIF(祝日,$B24)&gt;0)</formula>
    </cfRule>
    <cfRule type="expression" dxfId="1719" priority="261" stopIfTrue="1">
      <formula>AND(WEEKDAY($B24)=7,(AND(WEEKDAY($B24,2)=6,COUNTIF(祝日,$B24)=0)))</formula>
    </cfRule>
  </conditionalFormatting>
  <conditionalFormatting sqref="F25">
    <cfRule type="expression" dxfId="1718" priority="250" stopIfTrue="1">
      <formula>$A25=""</formula>
    </cfRule>
    <cfRule type="expression" dxfId="1717" priority="251" stopIfTrue="1">
      <formula>OR(WEEKDAY($B25,2)&gt;5,COUNTIF(祝日,$B25)&gt;0)</formula>
    </cfRule>
    <cfRule type="expression" dxfId="1716" priority="252" stopIfTrue="1">
      <formula>AND(WEEKDAY($B25)=7,(AND(WEEKDAY($B25,2)=6,COUNTIF(祝日,$B25)=0)))</formula>
    </cfRule>
  </conditionalFormatting>
  <conditionalFormatting sqref="B27:D27">
    <cfRule type="expression" dxfId="1715" priority="235" stopIfTrue="1">
      <formula>$A27=""</formula>
    </cfRule>
    <cfRule type="expression" dxfId="1714" priority="236" stopIfTrue="1">
      <formula>OR(WEEKDAY($B27,2)&gt;5,COUNTIF(祝日,$B27)&gt;0)</formula>
    </cfRule>
    <cfRule type="expression" dxfId="1713" priority="237" stopIfTrue="1">
      <formula>AND(WEEKDAY($B27)=7,(AND(WEEKDAY($B27,2)=6,COUNTIF(祝日,$B27)=0)))</formula>
    </cfRule>
  </conditionalFormatting>
  <conditionalFormatting sqref="B26">
    <cfRule type="expression" dxfId="1712" priority="244" stopIfTrue="1">
      <formula>$A26=""</formula>
    </cfRule>
    <cfRule type="expression" dxfId="1711" priority="245" stopIfTrue="1">
      <formula>OR(WEEKDAY($B26,2)&gt;5,COUNTIF(祝日,$B26)&gt;0)</formula>
    </cfRule>
    <cfRule type="expression" dxfId="1710" priority="246" stopIfTrue="1">
      <formula>AND(WEEKDAY($B26)=7,(AND(WEEKDAY($B26,2)=6,COUNTIF(祝日,$B26)=0)))</formula>
    </cfRule>
  </conditionalFormatting>
  <conditionalFormatting sqref="F27">
    <cfRule type="expression" dxfId="1709" priority="232" stopIfTrue="1">
      <formula>$A27=""</formula>
    </cfRule>
    <cfRule type="expression" dxfId="1708" priority="233" stopIfTrue="1">
      <formula>OR(WEEKDAY($B27,2)&gt;5,COUNTIF(祝日,$B27)&gt;0)</formula>
    </cfRule>
    <cfRule type="expression" dxfId="1707" priority="234" stopIfTrue="1">
      <formula>AND(WEEKDAY($B27)=7,(AND(WEEKDAY($B27,2)=6,COUNTIF(祝日,$B27)=0)))</formula>
    </cfRule>
  </conditionalFormatting>
  <conditionalFormatting sqref="B29:D29">
    <cfRule type="expression" dxfId="1706" priority="217" stopIfTrue="1">
      <formula>$A29=""</formula>
    </cfRule>
    <cfRule type="expression" dxfId="1705" priority="218" stopIfTrue="1">
      <formula>OR(WEEKDAY($B29,2)&gt;5,COUNTIF(祝日,$B29)&gt;0)</formula>
    </cfRule>
    <cfRule type="expression" dxfId="1704" priority="219" stopIfTrue="1">
      <formula>AND(WEEKDAY($B29)=7,(AND(WEEKDAY($B29,2)=6,COUNTIF(祝日,$B29)=0)))</formula>
    </cfRule>
  </conditionalFormatting>
  <conditionalFormatting sqref="F29">
    <cfRule type="expression" dxfId="1703" priority="214" stopIfTrue="1">
      <formula>$A29=""</formula>
    </cfRule>
    <cfRule type="expression" dxfId="1702" priority="215" stopIfTrue="1">
      <formula>OR(WEEKDAY($B29,2)&gt;5,COUNTIF(祝日,$B29)&gt;0)</formula>
    </cfRule>
    <cfRule type="expression" dxfId="1701" priority="216" stopIfTrue="1">
      <formula>AND(WEEKDAY($B29)=7,(AND(WEEKDAY($B29,2)=6,COUNTIF(祝日,$B29)=0)))</formula>
    </cfRule>
  </conditionalFormatting>
  <conditionalFormatting sqref="B30">
    <cfRule type="expression" dxfId="1700" priority="208" stopIfTrue="1">
      <formula>$A30=""</formula>
    </cfRule>
    <cfRule type="expression" dxfId="1699" priority="209" stopIfTrue="1">
      <formula>OR(WEEKDAY($B30,2)&gt;5,COUNTIF(祝日,$B30)&gt;0)</formula>
    </cfRule>
    <cfRule type="expression" dxfId="1698" priority="210" stopIfTrue="1">
      <formula>AND(WEEKDAY($B30)=7,(AND(WEEKDAY($B30,2)=6,COUNTIF(祝日,$B30)=0)))</formula>
    </cfRule>
  </conditionalFormatting>
  <conditionalFormatting sqref="B31 B33">
    <cfRule type="expression" dxfId="1697" priority="199" stopIfTrue="1">
      <formula>$A31=""</formula>
    </cfRule>
    <cfRule type="expression" dxfId="1696" priority="200" stopIfTrue="1">
      <formula>OR(WEEKDAY($B31,2)&gt;5,COUNTIF(祝日,$B31)&gt;0)</formula>
    </cfRule>
    <cfRule type="expression" dxfId="1695" priority="201" stopIfTrue="1">
      <formula>AND(WEEKDAY($B31)=7,(AND(WEEKDAY($B31,2)=6,COUNTIF(祝日,$B31)=0)))</formula>
    </cfRule>
  </conditionalFormatting>
  <conditionalFormatting sqref="B32:D32 C33:D33 B34">
    <cfRule type="expression" dxfId="1694" priority="190" stopIfTrue="1">
      <formula>$A32=""</formula>
    </cfRule>
    <cfRule type="expression" dxfId="1693" priority="191" stopIfTrue="1">
      <formula>OR(WEEKDAY($B32,2)&gt;5,COUNTIF(祝日,$B32)&gt;0)</formula>
    </cfRule>
    <cfRule type="expression" dxfId="1692" priority="192" stopIfTrue="1">
      <formula>AND(WEEKDAY($B32)=7,(AND(WEEKDAY($B32,2)=6,COUNTIF(祝日,$B32)=0)))</formula>
    </cfRule>
  </conditionalFormatting>
  <conditionalFormatting sqref="F32:F33">
    <cfRule type="expression" dxfId="1691" priority="187" stopIfTrue="1">
      <formula>$A32=""</formula>
    </cfRule>
    <cfRule type="expression" dxfId="1690" priority="188" stopIfTrue="1">
      <formula>OR(WEEKDAY($B32,2)&gt;5,COUNTIF(祝日,$B32)&gt;0)</formula>
    </cfRule>
    <cfRule type="expression" dxfId="1689" priority="189" stopIfTrue="1">
      <formula>AND(WEEKDAY($B32)=7,(AND(WEEKDAY($B32,2)=6,COUNTIF(祝日,$B32)=0)))</formula>
    </cfRule>
  </conditionalFormatting>
  <conditionalFormatting sqref="C34:D34">
    <cfRule type="expression" dxfId="1688" priority="181" stopIfTrue="1">
      <formula>$A34=""</formula>
    </cfRule>
    <cfRule type="expression" dxfId="1687" priority="182" stopIfTrue="1">
      <formula>OR(WEEKDAY($B34,2)&gt;5,COUNTIF(祝日,$B34)&gt;0)</formula>
    </cfRule>
    <cfRule type="expression" dxfId="1686" priority="183" stopIfTrue="1">
      <formula>AND(WEEKDAY($B34)=7,(AND(WEEKDAY($B34,2)=6,COUNTIF(祝日,$B34)=0)))</formula>
    </cfRule>
  </conditionalFormatting>
  <conditionalFormatting sqref="F34">
    <cfRule type="expression" dxfId="1685" priority="178" stopIfTrue="1">
      <formula>$A34=""</formula>
    </cfRule>
    <cfRule type="expression" dxfId="1684" priority="179" stopIfTrue="1">
      <formula>OR(WEEKDAY($B34,2)&gt;5,COUNTIF(祝日,$B34)&gt;0)</formula>
    </cfRule>
    <cfRule type="expression" dxfId="1683" priority="180" stopIfTrue="1">
      <formula>AND(WEEKDAY($B34)=7,(AND(WEEKDAY($B34,2)=6,COUNTIF(祝日,$B34)=0)))</formula>
    </cfRule>
  </conditionalFormatting>
  <conditionalFormatting sqref="A35:D35">
    <cfRule type="expression" dxfId="1682" priority="172" stopIfTrue="1">
      <formula>$A35=""</formula>
    </cfRule>
    <cfRule type="expression" dxfId="1681" priority="173" stopIfTrue="1">
      <formula>OR(WEEKDAY($B35,2)&gt;5,COUNTIF(祝日,$B35)&gt;0)</formula>
    </cfRule>
    <cfRule type="expression" dxfId="1680" priority="174" stopIfTrue="1">
      <formula>AND(WEEKDAY($B35)=7,(AND(WEEKDAY($B35,2)=6,COUNTIF(祝日,$B35)=0)))</formula>
    </cfRule>
  </conditionalFormatting>
  <conditionalFormatting sqref="F35">
    <cfRule type="expression" dxfId="1679" priority="169" stopIfTrue="1">
      <formula>$A35=""</formula>
    </cfRule>
    <cfRule type="expression" dxfId="1678" priority="170" stopIfTrue="1">
      <formula>OR(WEEKDAY($B35,2)&gt;5,COUNTIF(祝日,$B35)&gt;0)</formula>
    </cfRule>
    <cfRule type="expression" dxfId="1677" priority="171" stopIfTrue="1">
      <formula>AND(WEEKDAY($B35)=7,(AND(WEEKDAY($B35,2)=6,COUNTIF(祝日,$B35)=0)))</formula>
    </cfRule>
  </conditionalFormatting>
  <conditionalFormatting sqref="B14">
    <cfRule type="expression" dxfId="1676" priority="106" stopIfTrue="1">
      <formula>$A14=""</formula>
    </cfRule>
    <cfRule type="expression" dxfId="1675" priority="107" stopIfTrue="1">
      <formula>OR(WEEKDAY($B14,2)&gt;5,COUNTIF(祝日,$B14)&gt;0)</formula>
    </cfRule>
    <cfRule type="expression" dxfId="1674" priority="108" stopIfTrue="1">
      <formula>AND(WEEKDAY($B14)=7,(AND(WEEKDAY($B14,2)=6,COUNTIF(祝日,$B14)=0)))</formula>
    </cfRule>
  </conditionalFormatting>
  <conditionalFormatting sqref="F21 C21:D21">
    <cfRule type="expression" dxfId="1673" priority="88" stopIfTrue="1">
      <formula>$A21=""</formula>
    </cfRule>
    <cfRule type="expression" dxfId="1672" priority="89" stopIfTrue="1">
      <formula>OR(WEEKDAY($B21,2)&gt;5,COUNTIF(祝日,$B21)&gt;0)</formula>
    </cfRule>
    <cfRule type="expression" dxfId="1671" priority="90" stopIfTrue="1">
      <formula>AND(WEEKDAY($B21)=7,(AND(WEEKDAY($B21,2)=6,COUNTIF(祝日,$B21)=0)))</formula>
    </cfRule>
  </conditionalFormatting>
  <conditionalFormatting sqref="B28">
    <cfRule type="expression" dxfId="1670" priority="70" stopIfTrue="1">
      <formula>$A28=""</formula>
    </cfRule>
    <cfRule type="expression" dxfId="1669" priority="71" stopIfTrue="1">
      <formula>OR(WEEKDAY($B28,2)&gt;5,COUNTIF(祝日,$B28)&gt;0)</formula>
    </cfRule>
    <cfRule type="expression" dxfId="1668" priority="72" stopIfTrue="1">
      <formula>AND(WEEKDAY($B28)=7,(AND(WEEKDAY($B28,2)=6,COUNTIF(祝日,$B28)=0)))</formula>
    </cfRule>
  </conditionalFormatting>
  <conditionalFormatting sqref="F30">
    <cfRule type="expression" dxfId="1667" priority="22" stopIfTrue="1">
      <formula>$A30=""</formula>
    </cfRule>
    <cfRule type="expression" dxfId="1666" priority="23" stopIfTrue="1">
      <formula>OR(WEEKDAY($B30,2)&gt;5,COUNTIF(祝日,$B30)&gt;0)</formula>
    </cfRule>
    <cfRule type="expression" dxfId="1665" priority="24" stopIfTrue="1">
      <formula>AND(WEEKDAY($B30)=7,(AND(WEEKDAY($B30,2)=6,COUNTIF(祝日,$B30)=0)))</formula>
    </cfRule>
  </conditionalFormatting>
  <conditionalFormatting sqref="B21">
    <cfRule type="expression" dxfId="1664" priority="94" stopIfTrue="1">
      <formula>$A21=""</formula>
    </cfRule>
    <cfRule type="expression" dxfId="1663" priority="95" stopIfTrue="1">
      <formula>OR(WEEKDAY($B21,2)&gt;5,COUNTIF(祝日,$B21)&gt;0)</formula>
    </cfRule>
    <cfRule type="expression" dxfId="1662" priority="96" stopIfTrue="1">
      <formula>AND(WEEKDAY($B21)=7,(AND(WEEKDAY($B21,2)=6,COUNTIF(祝日,$B21)=0)))</formula>
    </cfRule>
  </conditionalFormatting>
  <conditionalFormatting sqref="B16">
    <cfRule type="expression" dxfId="1661" priority="58" stopIfTrue="1">
      <formula>$A16=""</formula>
    </cfRule>
    <cfRule type="expression" dxfId="1660" priority="59" stopIfTrue="1">
      <formula>OR(WEEKDAY($B16,2)&gt;5,COUNTIF(祝日,$B16)&gt;0)</formula>
    </cfRule>
    <cfRule type="expression" dxfId="1659" priority="60" stopIfTrue="1">
      <formula>AND(WEEKDAY($B16)=7,(AND(WEEKDAY($B16,2)=6,COUNTIF(祝日,$B16)=0)))</formula>
    </cfRule>
  </conditionalFormatting>
  <conditionalFormatting sqref="F17 C17:D17">
    <cfRule type="expression" dxfId="1658" priority="49" stopIfTrue="1">
      <formula>$A17=""</formula>
    </cfRule>
    <cfRule type="expression" dxfId="1657" priority="50" stopIfTrue="1">
      <formula>OR(WEEKDAY($B17,2)&gt;5,COUNTIF(祝日,$B17)&gt;0)</formula>
    </cfRule>
    <cfRule type="expression" dxfId="1656" priority="51" stopIfTrue="1">
      <formula>AND(WEEKDAY($B17)=7,(AND(WEEKDAY($B17,2)=6,COUNTIF(祝日,$B17)=0)))</formula>
    </cfRule>
  </conditionalFormatting>
  <conditionalFormatting sqref="C31:D31">
    <cfRule type="expression" dxfId="1655" priority="46" stopIfTrue="1">
      <formula>$A31=""</formula>
    </cfRule>
    <cfRule type="expression" dxfId="1654" priority="47" stopIfTrue="1">
      <formula>OR(WEEKDAY($B31,2)&gt;5,COUNTIF(祝日,$B31)&gt;0)</formula>
    </cfRule>
    <cfRule type="expression" dxfId="1653" priority="48" stopIfTrue="1">
      <formula>AND(WEEKDAY($B31)=7,(AND(WEEKDAY($B31,2)=6,COUNTIF(祝日,$B31)=0)))</formula>
    </cfRule>
  </conditionalFormatting>
  <conditionalFormatting sqref="F31">
    <cfRule type="expression" dxfId="1652" priority="43" stopIfTrue="1">
      <formula>$A31=""</formula>
    </cfRule>
    <cfRule type="expression" dxfId="1651" priority="44" stopIfTrue="1">
      <formula>OR(WEEKDAY($B31,2)&gt;5,COUNTIF(祝日,$B31)&gt;0)</formula>
    </cfRule>
    <cfRule type="expression" dxfId="1650" priority="45" stopIfTrue="1">
      <formula>AND(WEEKDAY($B31)=7,(AND(WEEKDAY($B31,2)=6,COUNTIF(祝日,$B31)=0)))</formula>
    </cfRule>
  </conditionalFormatting>
  <conditionalFormatting sqref="C30:D30">
    <cfRule type="expression" dxfId="1649" priority="25" stopIfTrue="1">
      <formula>$A30=""</formula>
    </cfRule>
    <cfRule type="expression" dxfId="1648" priority="26" stopIfTrue="1">
      <formula>OR(WEEKDAY($B30,2)&gt;5,COUNTIF(祝日,$B30)&gt;0)</formula>
    </cfRule>
    <cfRule type="expression" dxfId="1647" priority="27" stopIfTrue="1">
      <formula>AND(WEEKDAY($B30)=7,(AND(WEEKDAY($B30,2)=6,COUNTIF(祝日,$B30)=0)))</formula>
    </cfRule>
  </conditionalFormatting>
  <conditionalFormatting sqref="F16 C16:D16">
    <cfRule type="expression" dxfId="1646" priority="34" stopIfTrue="1">
      <formula>$A16=""</formula>
    </cfRule>
    <cfRule type="expression" dxfId="1645" priority="35" stopIfTrue="1">
      <formula>OR(WEEKDAY($B16,2)&gt;5,COUNTIF(祝日,$B16)&gt;0)</formula>
    </cfRule>
    <cfRule type="expression" dxfId="1644" priority="36" stopIfTrue="1">
      <formula>AND(WEEKDAY($B16)=7,(AND(WEEKDAY($B16,2)=6,COUNTIF(祝日,$B16)=0)))</formula>
    </cfRule>
  </conditionalFormatting>
  <conditionalFormatting sqref="F28">
    <cfRule type="expression" dxfId="1643" priority="1" stopIfTrue="1">
      <formula>$A28=""</formula>
    </cfRule>
    <cfRule type="expression" dxfId="1642" priority="2" stopIfTrue="1">
      <formula>OR(WEEKDAY($B28,2)&gt;5,COUNTIF(祝日,$B28)&gt;0)</formula>
    </cfRule>
    <cfRule type="expression" dxfId="1641" priority="3" stopIfTrue="1">
      <formula>AND(WEEKDAY($B28)=7,(AND(WEEKDAY($B28,2)=6,COUNTIF(祝日,$B28)=0)))</formula>
    </cfRule>
  </conditionalFormatting>
  <conditionalFormatting sqref="F12">
    <cfRule type="expression" dxfId="1640" priority="16" stopIfTrue="1">
      <formula>$A12=""</formula>
    </cfRule>
    <cfRule type="expression" dxfId="1639" priority="17" stopIfTrue="1">
      <formula>OR(WEEKDAY($B12,2)&gt;5,COUNTIF(祝日,$B12)&gt;0)</formula>
    </cfRule>
    <cfRule type="expression" dxfId="1638" priority="18" stopIfTrue="1">
      <formula>AND(WEEKDAY($B12)=7,(AND(WEEKDAY($B12,2)=6,COUNTIF(祝日,$B12)=0)))</formula>
    </cfRule>
  </conditionalFormatting>
  <conditionalFormatting sqref="C12:D12">
    <cfRule type="expression" dxfId="1637" priority="19" stopIfTrue="1">
      <formula>$A12=""</formula>
    </cfRule>
    <cfRule type="expression" dxfId="1636" priority="20" stopIfTrue="1">
      <formula>OR(WEEKDAY($B12,2)&gt;5,COUNTIF(祝日,$B12)&gt;0)</formula>
    </cfRule>
    <cfRule type="expression" dxfId="1635" priority="21" stopIfTrue="1">
      <formula>AND(WEEKDAY($B12)=7,(AND(WEEKDAY($B12,2)=6,COUNTIF(祝日,$B12)=0)))</formula>
    </cfRule>
  </conditionalFormatting>
  <conditionalFormatting sqref="F14 C14:D14">
    <cfRule type="expression" dxfId="1634" priority="13" stopIfTrue="1">
      <formula>$A14=""</formula>
    </cfRule>
    <cfRule type="expression" dxfId="1633" priority="14" stopIfTrue="1">
      <formula>OR(WEEKDAY($B14,2)&gt;5,COUNTIF(祝日,$B14)&gt;0)</formula>
    </cfRule>
    <cfRule type="expression" dxfId="1632" priority="15" stopIfTrue="1">
      <formula>AND(WEEKDAY($B14)=7,(AND(WEEKDAY($B14,2)=6,COUNTIF(祝日,$B14)=0)))</formula>
    </cfRule>
  </conditionalFormatting>
  <conditionalFormatting sqref="C26:D26">
    <cfRule type="expression" dxfId="1631" priority="10" stopIfTrue="1">
      <formula>$A26=""</formula>
    </cfRule>
    <cfRule type="expression" dxfId="1630" priority="11" stopIfTrue="1">
      <formula>OR(WEEKDAY($B26,2)&gt;5,COUNTIF(祝日,$B26)&gt;0)</formula>
    </cfRule>
    <cfRule type="expression" dxfId="1629" priority="12" stopIfTrue="1">
      <formula>AND(WEEKDAY($B26)=7,(AND(WEEKDAY($B26,2)=6,COUNTIF(祝日,$B26)=0)))</formula>
    </cfRule>
  </conditionalFormatting>
  <conditionalFormatting sqref="F26">
    <cfRule type="expression" dxfId="1628" priority="7" stopIfTrue="1">
      <formula>$A26=""</formula>
    </cfRule>
    <cfRule type="expression" dxfId="1627" priority="8" stopIfTrue="1">
      <formula>OR(WEEKDAY($B26,2)&gt;5,COUNTIF(祝日,$B26)&gt;0)</formula>
    </cfRule>
    <cfRule type="expression" dxfId="1626" priority="9" stopIfTrue="1">
      <formula>AND(WEEKDAY($B26)=7,(AND(WEEKDAY($B26,2)=6,COUNTIF(祝日,$B26)=0)))</formula>
    </cfRule>
  </conditionalFormatting>
  <conditionalFormatting sqref="C28:D28">
    <cfRule type="expression" dxfId="1625" priority="4" stopIfTrue="1">
      <formula>$A28=""</formula>
    </cfRule>
    <cfRule type="expression" dxfId="1624" priority="5" stopIfTrue="1">
      <formula>OR(WEEKDAY($B28,2)&gt;5,COUNTIF(祝日,$B28)&gt;0)</formula>
    </cfRule>
    <cfRule type="expression" dxfId="1623" priority="6" stopIfTrue="1">
      <formula>AND(WEEKDAY($B28)=7,(AND(WEEKDAY($B28,2)=6,COUNTIF(祝日,$B28)=0)))</formula>
    </cfRule>
  </conditionalFormatting>
  <printOptions horizontalCentered="1" verticalCentered="1"/>
  <pageMargins left="0.70866141732283472" right="0.70866141732283472" top="0.59055118110236227" bottom="0.59055118110236227" header="0.51181102362204722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8</vt:i4>
      </vt:variant>
    </vt:vector>
  </HeadingPairs>
  <TitlesOfParts>
    <vt:vector size="27" baseType="lpstr">
      <vt:lpstr>基本データ</vt:lpstr>
      <vt:lpstr>祝日設定</vt:lpstr>
      <vt:lpstr>前半部分(提出用)</vt:lpstr>
      <vt:lpstr>年間行事</vt:lpstr>
      <vt:lpstr>年間一覧表</vt:lpstr>
      <vt:lpstr>年間計画(提出用)</vt:lpstr>
      <vt:lpstr>研修内容一覧表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'４月'!Print_Area</vt:lpstr>
      <vt:lpstr>'６月'!Print_Area</vt:lpstr>
      <vt:lpstr>研修内容一覧表!Print_Area</vt:lpstr>
      <vt:lpstr>'前半部分(提出用)'!Print_Area</vt:lpstr>
      <vt:lpstr>年間一覧表!Print_Area</vt:lpstr>
      <vt:lpstr>'年間計画(提出用)'!Print_Area</vt:lpstr>
      <vt:lpstr>年間行事!Print_Area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9630154</cp:lastModifiedBy>
  <cp:lastPrinted>2024-04-01T05:48:20Z</cp:lastPrinted>
  <dcterms:created xsi:type="dcterms:W3CDTF">2004-11-30T02:06:40Z</dcterms:created>
  <dcterms:modified xsi:type="dcterms:W3CDTF">2024-04-02T08:22:30Z</dcterms:modified>
</cp:coreProperties>
</file>